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C:\Users\gezer.ALDAS\Desktop\"/>
    </mc:Choice>
  </mc:AlternateContent>
  <xr:revisionPtr revIDLastSave="0" documentId="8_{E3C11066-AA00-421B-A51F-E14E54518FA9}" xr6:coauthVersionLast="47" xr6:coauthVersionMax="47" xr10:uidLastSave="{00000000-0000-0000-0000-000000000000}"/>
  <bookViews>
    <workbookView xWindow="-110" yWindow="-110" windowWidth="19420" windowHeight="10420" activeTab="1" xr2:uid="{00000000-000D-0000-FFFF-FFFF00000000}"/>
  </bookViews>
  <sheets>
    <sheet name=" keşif Özeti" sheetId="4" r:id="rId1"/>
    <sheet name=" ASAT3-W8 TBF" sheetId="3" r:id="rId2"/>
  </sheets>
  <definedNames>
    <definedName name="_30.04.2008">#REF!</definedName>
    <definedName name="Excel_BuiltIn__FilterDatabase_14">#REF!</definedName>
    <definedName name="Excel_BuiltIn_Print_Area_16">#REF!</definedName>
    <definedName name="HNO">#REF!</definedName>
    <definedName name="TARİH">#REF!</definedName>
    <definedName name="_xlnm.Print_Area" localSheetId="1">' ASAT3-W8 TBF'!$B$1:$G$491</definedName>
    <definedName name="_xlnm.Print_Area" localSheetId="0">' keşif Özeti'!$A$1:$F$13</definedName>
    <definedName name="_xlnm.Print_Titles" localSheetId="1">' ASAT3-W8 TBF'!$5:$6</definedName>
    <definedName name="Z_6A80CCE6_3FC9_11D5_A7A8_000244116F03_.wvu.PrintArea" localSheetId="1" hidden="1">' ASAT3-W8 TBF'!#REF!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52" i="3" l="1"/>
  <c r="G183" i="3"/>
  <c r="G6" i="3"/>
  <c r="G266" i="3"/>
  <c r="G221" i="3"/>
  <c r="G9" i="3"/>
  <c r="G10" i="3"/>
  <c r="G12" i="3"/>
  <c r="G13" i="3"/>
  <c r="G14" i="3"/>
  <c r="G16" i="3"/>
  <c r="G17" i="3"/>
  <c r="G19" i="3"/>
  <c r="G20" i="3"/>
  <c r="G22" i="3"/>
  <c r="G23" i="3"/>
  <c r="G26" i="3"/>
  <c r="G30" i="3"/>
  <c r="G51" i="3"/>
  <c r="G57" i="3"/>
  <c r="G59" i="3"/>
  <c r="G60" i="3"/>
  <c r="G63" i="3"/>
  <c r="G68" i="3"/>
  <c r="F76" i="3" s="1"/>
  <c r="G77" i="3"/>
  <c r="F83" i="3" s="1"/>
  <c r="G84" i="3"/>
  <c r="F88" i="3" s="1"/>
  <c r="G91" i="3"/>
  <c r="G92" i="3"/>
  <c r="G93" i="3"/>
  <c r="G94" i="3"/>
  <c r="A99" i="3"/>
  <c r="A122" i="3" s="1"/>
  <c r="A151" i="3" s="1"/>
  <c r="A170" i="3" s="1"/>
  <c r="A171" i="3" s="1"/>
  <c r="G102" i="3"/>
  <c r="G103" i="3"/>
  <c r="G105" i="3"/>
  <c r="G106" i="3"/>
  <c r="G110" i="3"/>
  <c r="G111" i="3"/>
  <c r="G112" i="3"/>
  <c r="G113" i="3"/>
  <c r="G114" i="3"/>
  <c r="G118" i="3"/>
  <c r="G119" i="3"/>
  <c r="G122" i="3"/>
  <c r="G123" i="3"/>
  <c r="G124" i="3"/>
  <c r="G125" i="3"/>
  <c r="G126" i="3"/>
  <c r="G127" i="3"/>
  <c r="G128" i="3"/>
  <c r="G129" i="3"/>
  <c r="G130" i="3"/>
  <c r="G131" i="3"/>
  <c r="G132" i="3"/>
  <c r="G133" i="3"/>
  <c r="G134" i="3"/>
  <c r="G135" i="3"/>
  <c r="G136" i="3"/>
  <c r="G137" i="3"/>
  <c r="G138" i="3"/>
  <c r="G139" i="3"/>
  <c r="G140" i="3"/>
  <c r="G141" i="3"/>
  <c r="G142" i="3"/>
  <c r="G143" i="3"/>
  <c r="G144" i="3"/>
  <c r="G145" i="3"/>
  <c r="G146" i="3"/>
  <c r="G147" i="3"/>
  <c r="G148" i="3"/>
  <c r="G170" i="3"/>
  <c r="G171" i="3"/>
  <c r="A174" i="3"/>
  <c r="G175" i="3"/>
  <c r="G176" i="3"/>
  <c r="G180" i="3"/>
  <c r="G182" i="3"/>
  <c r="G190" i="3"/>
  <c r="G191" i="3"/>
  <c r="G192" i="3"/>
  <c r="G193" i="3"/>
  <c r="G194" i="3"/>
  <c r="G195" i="3"/>
  <c r="G196" i="3"/>
  <c r="G197" i="3"/>
  <c r="G198" i="3"/>
  <c r="G199" i="3"/>
  <c r="G200" i="3"/>
  <c r="G201" i="3"/>
  <c r="G202" i="3"/>
  <c r="G203" i="3"/>
  <c r="G204" i="3"/>
  <c r="G205" i="3"/>
  <c r="G206" i="3"/>
  <c r="G207" i="3"/>
  <c r="G209" i="3"/>
  <c r="G210" i="3"/>
  <c r="G211" i="3"/>
  <c r="G212" i="3"/>
  <c r="G214" i="3"/>
  <c r="G215" i="3"/>
  <c r="G216" i="3"/>
  <c r="G218" i="3"/>
  <c r="G219" i="3"/>
  <c r="G220" i="3"/>
  <c r="G223" i="3"/>
  <c r="G224" i="3"/>
  <c r="G225" i="3"/>
  <c r="G229" i="3"/>
  <c r="G230" i="3"/>
  <c r="G231" i="3"/>
  <c r="G232" i="3"/>
  <c r="G233" i="3"/>
  <c r="G234" i="3"/>
  <c r="G235" i="3"/>
  <c r="G236" i="3"/>
  <c r="G240" i="3"/>
  <c r="G244" i="3"/>
  <c r="G248" i="3"/>
  <c r="G252" i="3"/>
  <c r="G255" i="3"/>
  <c r="F259" i="3" s="1"/>
  <c r="G261" i="3"/>
  <c r="G262" i="3"/>
  <c r="G263" i="3"/>
  <c r="G264" i="3"/>
  <c r="G267" i="3"/>
  <c r="G268" i="3"/>
  <c r="G269" i="3"/>
  <c r="G272" i="3"/>
  <c r="G273" i="3"/>
  <c r="G274" i="3"/>
  <c r="G275" i="3"/>
  <c r="G276" i="3"/>
  <c r="G277" i="3"/>
  <c r="G279" i="3"/>
  <c r="G280" i="3"/>
  <c r="G281" i="3"/>
  <c r="G282" i="3"/>
  <c r="G283" i="3"/>
  <c r="G284" i="3"/>
  <c r="G285" i="3"/>
  <c r="G289" i="3"/>
  <c r="G290" i="3"/>
  <c r="G291" i="3"/>
  <c r="G292" i="3"/>
  <c r="G293" i="3"/>
  <c r="G294" i="3"/>
  <c r="G295" i="3"/>
  <c r="G296" i="3"/>
  <c r="G298" i="3"/>
  <c r="G299" i="3"/>
  <c r="G300" i="3"/>
  <c r="G301" i="3"/>
  <c r="G302" i="3"/>
  <c r="G303" i="3"/>
  <c r="G304" i="3"/>
  <c r="G305" i="3"/>
  <c r="G308" i="3"/>
  <c r="G309" i="3"/>
  <c r="G313" i="3"/>
  <c r="G316" i="3"/>
  <c r="G319" i="3"/>
  <c r="G323" i="3"/>
  <c r="G326" i="3"/>
  <c r="G330" i="3"/>
  <c r="G333" i="3"/>
  <c r="G334" i="3"/>
  <c r="G335" i="3"/>
  <c r="G338" i="3"/>
  <c r="G339" i="3"/>
  <c r="G342" i="3"/>
  <c r="G343" i="3"/>
  <c r="G346" i="3"/>
  <c r="G347" i="3"/>
  <c r="G348" i="3"/>
  <c r="G349" i="3"/>
  <c r="G350" i="3"/>
  <c r="G352" i="3"/>
  <c r="G353" i="3"/>
  <c r="G354" i="3"/>
  <c r="G355" i="3"/>
  <c r="G356" i="3"/>
  <c r="G358" i="3"/>
  <c r="G359" i="3"/>
  <c r="G360" i="3"/>
  <c r="G361" i="3"/>
  <c r="G362" i="3"/>
  <c r="G363" i="3"/>
  <c r="G364" i="3"/>
  <c r="G365" i="3"/>
  <c r="G366" i="3"/>
  <c r="G370" i="3"/>
  <c r="G371" i="3"/>
  <c r="G372" i="3"/>
  <c r="G374" i="3"/>
  <c r="G375" i="3"/>
  <c r="G376" i="3"/>
  <c r="G378" i="3"/>
  <c r="G379" i="3"/>
  <c r="G380" i="3"/>
  <c r="G383" i="3"/>
  <c r="G384" i="3"/>
  <c r="G385" i="3"/>
  <c r="G386" i="3"/>
  <c r="G387" i="3"/>
  <c r="G388" i="3"/>
  <c r="G390" i="3"/>
  <c r="G391" i="3"/>
  <c r="G392" i="3"/>
  <c r="G393" i="3"/>
  <c r="G394" i="3"/>
  <c r="G395" i="3"/>
  <c r="G399" i="3"/>
  <c r="G403" i="3"/>
  <c r="G407" i="3"/>
  <c r="G412" i="3"/>
  <c r="G416" i="3"/>
  <c r="G420" i="3"/>
  <c r="G424" i="3"/>
  <c r="G428" i="3"/>
  <c r="G434" i="3"/>
  <c r="G438" i="3"/>
  <c r="G443" i="3"/>
  <c r="G444" i="3"/>
  <c r="G445" i="3"/>
  <c r="G447" i="3"/>
  <c r="G450" i="3"/>
  <c r="G456" i="3"/>
  <c r="G459" i="3"/>
  <c r="G460" i="3"/>
  <c r="G463" i="3"/>
  <c r="G466" i="3"/>
  <c r="G467" i="3"/>
  <c r="G469" i="3"/>
  <c r="G472" i="3"/>
  <c r="G474" i="3"/>
  <c r="G478" i="3"/>
  <c r="G479" i="3"/>
  <c r="G482" i="3"/>
  <c r="G485" i="3"/>
  <c r="G487" i="3"/>
  <c r="G488" i="3"/>
  <c r="F336" i="3" l="1"/>
  <c r="F253" i="3"/>
  <c r="F439" i="3"/>
  <c r="F367" i="3"/>
  <c r="F340" i="3"/>
  <c r="F237" i="3"/>
  <c r="F381" i="3"/>
  <c r="F306" i="3"/>
  <c r="F396" i="3"/>
  <c r="F286" i="3"/>
  <c r="F331" i="3"/>
  <c r="F324" i="3"/>
  <c r="F432" i="3"/>
  <c r="F344" i="3"/>
  <c r="F317" i="3"/>
  <c r="F270" i="3"/>
  <c r="F226" i="3"/>
  <c r="G21" i="3"/>
  <c r="G11" i="3"/>
  <c r="G165" i="3"/>
  <c r="G153" i="3"/>
  <c r="G115" i="3"/>
  <c r="G99" i="3"/>
  <c r="G37" i="3"/>
  <c r="G483" i="3"/>
  <c r="G104" i="3"/>
  <c r="G62" i="3"/>
  <c r="G56" i="3"/>
  <c r="G458" i="3"/>
  <c r="G179" i="3"/>
  <c r="F184" i="3" s="1"/>
  <c r="G164" i="3"/>
  <c r="G158" i="3"/>
  <c r="G152" i="3"/>
  <c r="G109" i="3"/>
  <c r="G89" i="3"/>
  <c r="G46" i="3"/>
  <c r="G36" i="3"/>
  <c r="G28" i="3"/>
  <c r="G174" i="3"/>
  <c r="F177" i="3" s="1"/>
  <c r="G159" i="3"/>
  <c r="G90" i="3"/>
  <c r="G47" i="3"/>
  <c r="G29" i="3"/>
  <c r="G471" i="3"/>
  <c r="G475" i="3"/>
  <c r="G462" i="3"/>
  <c r="G457" i="3"/>
  <c r="G446" i="3"/>
  <c r="F448" i="3" s="1"/>
  <c r="G181" i="3"/>
  <c r="G163" i="3"/>
  <c r="G157" i="3"/>
  <c r="G151" i="3"/>
  <c r="G108" i="3"/>
  <c r="G35" i="3"/>
  <c r="G27" i="3"/>
  <c r="G15" i="3"/>
  <c r="G461" i="3"/>
  <c r="G162" i="3"/>
  <c r="G156" i="3"/>
  <c r="G107" i="3"/>
  <c r="G50" i="3"/>
  <c r="G32" i="3"/>
  <c r="G167" i="3"/>
  <c r="G161" i="3"/>
  <c r="G155" i="3"/>
  <c r="G117" i="3"/>
  <c r="G101" i="3"/>
  <c r="G43" i="3"/>
  <c r="G31" i="3"/>
  <c r="G18" i="3"/>
  <c r="G166" i="3"/>
  <c r="G160" i="3"/>
  <c r="G154" i="3"/>
  <c r="G116" i="3"/>
  <c r="G100" i="3"/>
  <c r="G48" i="3"/>
  <c r="G42" i="3"/>
  <c r="G477" i="3"/>
  <c r="G476" i="3"/>
  <c r="G481" i="3"/>
  <c r="G451" i="3"/>
  <c r="F452" i="3" s="1"/>
  <c r="G486" i="3"/>
  <c r="G470" i="3"/>
  <c r="G480" i="3"/>
  <c r="G484" i="3"/>
  <c r="G468" i="3"/>
  <c r="G489" i="3"/>
  <c r="G473" i="3"/>
  <c r="F149" i="3"/>
  <c r="G45" i="3"/>
  <c r="G44" i="3"/>
  <c r="G58" i="3"/>
  <c r="G49" i="3"/>
  <c r="G61" i="3"/>
  <c r="G53" i="3"/>
  <c r="F172" i="3"/>
  <c r="F440" i="3" l="1"/>
  <c r="F95" i="3"/>
  <c r="F96" i="3" s="1"/>
  <c r="F64" i="3"/>
  <c r="F464" i="3"/>
  <c r="F168" i="3"/>
  <c r="F120" i="3"/>
  <c r="F38" i="3"/>
  <c r="F33" i="3"/>
  <c r="F24" i="3"/>
  <c r="F453" i="3"/>
  <c r="F490" i="3"/>
  <c r="F54" i="3"/>
  <c r="F65" i="3" l="1"/>
  <c r="F491" i="3"/>
  <c r="F39" i="3"/>
  <c r="F185" i="3"/>
</calcChain>
</file>

<file path=xl/sharedStrings.xml><?xml version="1.0" encoding="utf-8"?>
<sst xmlns="http://schemas.openxmlformats.org/spreadsheetml/2006/main" count="1288" uniqueCount="883">
  <si>
    <t>POZ
NO</t>
  </si>
  <si>
    <t xml:space="preserve">İŞİN TANIMI   </t>
  </si>
  <si>
    <t>BİRİM</t>
  </si>
  <si>
    <t>MİKTAR</t>
  </si>
  <si>
    <t xml:space="preserve">BİRİM FİYAT </t>
  </si>
  <si>
    <t>TUTARI</t>
  </si>
  <si>
    <t xml:space="preserve">ALT KEŞİF A: "YAĞMURSUYU DRENAJ İMALATLARI"  </t>
  </si>
  <si>
    <t xml:space="preserve">KAZI YAPILMASI, KAZI MALZEMESİNİN SAHADAN UZAKLAŞTIRILMASI YATAKLAMALAR, GERİ DOLGU VE BORUNUN TEMİNİ VE DÖŞENMESİ     </t>
  </si>
  <si>
    <t>W8.100.1</t>
  </si>
  <si>
    <t>3.0 m. (dâhil) derinliğe kadar 200 mm. HDPE Koruge borunun temini ve döşenmesi</t>
  </si>
  <si>
    <t>m</t>
  </si>
  <si>
    <t>W8.101.1</t>
  </si>
  <si>
    <t>3.0 m (dâhil) derinliğe kadar 300 mm. beton borunun temini ve döşenmesi.</t>
  </si>
  <si>
    <t>W8.101.2</t>
  </si>
  <si>
    <t>3,00 m.(hariç) ile 5,00 m.(dâhil) arasındaki derinliklerde, 300 mm. beton borunun temini ve döşenmesi.</t>
  </si>
  <si>
    <t>W8.102.1</t>
  </si>
  <si>
    <t>3.0 m (dâhil) derinliğe kadar 400 mm. beton borunun temini ve döşenmesi.</t>
  </si>
  <si>
    <t>W8.102.2</t>
  </si>
  <si>
    <t>3,00 m.(hariç) ile 5,00 m.(dâhil) arasındaki derinliklerde, 400 mm. beton borunun temini ve döşenmesi.</t>
  </si>
  <si>
    <t>W8.103.1</t>
  </si>
  <si>
    <t>3.0 m (dâhil) derinliğe kadar 500 mm. beton borunun temini ve döşenmesi.</t>
  </si>
  <si>
    <t>W8.103.2</t>
  </si>
  <si>
    <t>3,00 m.(hariç) ile 5,00 m.(dâhil) arasındaki derinliklerde, 500 mm. beton borunun temini ve döşenmesi.</t>
  </si>
  <si>
    <t>W8.103.3</t>
  </si>
  <si>
    <t>5,00 m.(hariç) ile 7,00 m.(dâhil) arasındaki derinliklerde, 500 mm. beton borunun temini ve döşenmesi.</t>
  </si>
  <si>
    <t>W8.104.1</t>
  </si>
  <si>
    <t>3.0 m (dâhil) derinliğe kadar 600 mm. beton borunun temini ve döşenmesi.</t>
  </si>
  <si>
    <t>W8.105.1</t>
  </si>
  <si>
    <t>3.0 m (dâhil) derinliğe kadar 800 mm. betonarme borunun temini ve döşenmesi.</t>
  </si>
  <si>
    <t>W8.105.2</t>
  </si>
  <si>
    <t>3,00 m.(hariç) ile 5,00 m.(dâhil) arasındaki derinliklerde, 800 mm. betonarme borunun temini ve döşenmesi.</t>
  </si>
  <si>
    <t>W8.106.1</t>
  </si>
  <si>
    <t>3.0 m (dâhil) derinliğe kadar 1000 mm. betonarme borunun temini ve döşenmesi.</t>
  </si>
  <si>
    <t>W8.106.2</t>
  </si>
  <si>
    <t>3,00 m.(hariç) ile 5,00 m.(dâhil) arasındaki derinliklerde, 1000 mm. betonarme borunun temini ve döşenmesi.</t>
  </si>
  <si>
    <t>W8.106.3</t>
  </si>
  <si>
    <t>5,00 m.(hariç) ile 7,00 m.(dâhil) arasındaki derinliklerde, 1000 mm. betonarme borunun temini ve döşenmesi.</t>
  </si>
  <si>
    <t>W8.106.4</t>
  </si>
  <si>
    <t>7,00 m.(hariç) ile 9,00 m.(dâhil) arasındaki derinliklerde, 1000 mm. betonarme borunun temini ve döşenmesi.</t>
  </si>
  <si>
    <t>KAZI YAPILMASI, KAZI MALZEMESİNİN SAHADAN UZAKLAŞTIRILMASI YATAKLAMALAR, GERİ DOLGU VE BORUNUN TEMİNİ VE  DÖŞENMESİ TOPLAMI</t>
  </si>
  <si>
    <t xml:space="preserve">BACALAR :  KAZI YAPILMASI, KAZI MALZEMESİNİN SAHADAN UZAKLAŞTIRILMASI   GERİ DOLGU VE BACALARIN YAPILMASI </t>
  </si>
  <si>
    <t>W8.107.1</t>
  </si>
  <si>
    <t>3.0 m.'ye (dâhil) kadar olan derinliklerde, 1200 mm. çaplı hat bacası yapılması.</t>
  </si>
  <si>
    <t>adet</t>
  </si>
  <si>
    <t>W8.107.2</t>
  </si>
  <si>
    <t>3,00 m.(hariç) ile 5,00m.(dâhil) arasında olan derinliklerde, 1200 mm. çaplı hat bacası yapılması.</t>
  </si>
  <si>
    <t>W8.107.3</t>
  </si>
  <si>
    <t>5,00 m.(hariç) ile 7,00m.(dâhil) arasında olan derinliklerde, 1200 mm. çaplı hat bacası yapılması.</t>
  </si>
  <si>
    <t>W8.108.1</t>
  </si>
  <si>
    <t xml:space="preserve">3,00 m.(hariç) ile 5,00m.(dâhil) arasında olan derinliklerde, yerinde dökme 1600 mm. çaplı hat bacası yapılması. </t>
  </si>
  <si>
    <t>W8.108.2</t>
  </si>
  <si>
    <t xml:space="preserve">7,00 m.(hariç) ile 9,00m.(dâhil) arasında olan derinliklerde, yerinde dökme 1600 mm. çaplı hat bacası yapılması. </t>
  </si>
  <si>
    <t>W8.109.1</t>
  </si>
  <si>
    <t>W8.110.1</t>
  </si>
  <si>
    <t>Yağmursuyu Drenaj Noktası Koruyucu Perde Duvar yapılması</t>
  </si>
  <si>
    <t>BACALAR :  KAZI YAPILMASI, KAZI MALZEMESİNİN SAHADAN UZAKLAŞTIRILMASI   GERİ DOLGU VE BACALARIN YAPILMASI TOPLAMI</t>
  </si>
  <si>
    <t xml:space="preserve">SU ALMA YAPISI:   KAZI YAPILMASI, KAZI MALZEMESİNİN SAHADAN UZAKLAŞTIRILMASI   GERİ DOLGU , BORU BAĞLANTILARI VE SU ALMA YAPISININ YAPILMASI  </t>
  </si>
  <si>
    <t>W8.111.1</t>
  </si>
  <si>
    <t>Su alma yapısı bağlantı hatları için her derinlikte 300 mm. Beton borunun temini ve döşenmesi.</t>
  </si>
  <si>
    <t>W8.111.2</t>
  </si>
  <si>
    <t>Her derinlikte 60*80 cm Yağmursuyu Toplama Bacası yapılması</t>
  </si>
  <si>
    <t>W8.111.3</t>
  </si>
  <si>
    <t>SU ALMA YAPISI:   KAZI YAPILMASI, KAZI MALZEMESİNİN SAHADAN UZAKLAŞTIRILMASI   GERİ DOLGU , BORU BAĞLANTILARI VE SU ALMA YAPISININ YAPILMASI  TOPLAMI</t>
  </si>
  <si>
    <t>ALT KEŞİF A: "YAĞMURSUYU DRENAJ İMALATLARI" TOPLAMI</t>
  </si>
  <si>
    <t>ALT KEŞİF B: "İÇMESUYU İMALATLARI"</t>
  </si>
  <si>
    <t xml:space="preserve">BORULU İMALATLAR     </t>
  </si>
  <si>
    <t>W8.200.1</t>
  </si>
  <si>
    <t>DN250 mm PE100 PN10  borunun temini, her derinlikte kazı yapılması, döşenmesi, yataklama-gömlekleme ve dolgusunun yapılması</t>
  </si>
  <si>
    <t>W8.201.1</t>
  </si>
  <si>
    <t>Kaldırım Tipi Vantuzlarda ve Tahliye Yapılarında kullanılmak üzere temin edilen DN250 mm Çelik boru için, her derinlikte kazı yapılması, döşenmesi, yataklama-gömlekleme ve dolgusunun yapılması</t>
  </si>
  <si>
    <t>W8.202.1</t>
  </si>
  <si>
    <t>DN1000 mm Çelik borunun Temini, nakliyesi, hendek başına getirilmesi, her derinlikte kazı yapılması, döşenmesi, yataklama-gömlekleme ve dolgusunun yapılması</t>
  </si>
  <si>
    <t>W8.203.1</t>
  </si>
  <si>
    <t>Hendek başına getirilmiş, İdare malı DN1200 mm Düktil boru için her derinlikte hendek kazısının yapılması, döşenmesi, yataklama-gömlekleme ve dolgusunun yapılması</t>
  </si>
  <si>
    <t>W8.204.1</t>
  </si>
  <si>
    <t>Hendek başına getirilmiş, İdare malı DN1400 mm Çelik boru için her derinlikte hendek kazısının yapılması, döşenmesi, yataklama-gömlekleme ve dolgusunun yapılması</t>
  </si>
  <si>
    <t>W8.205.1</t>
  </si>
  <si>
    <t>İdare malı DN1400 mm Çelik borunun halihazır menfez içinden geçirilmesi, gerekli bağlantıların yapılması, tespit kitlelerinin dökülmesi için gerekli beton, kalıp, demir, nakliye vb. işçilik dahil imalatın yapılması</t>
  </si>
  <si>
    <t>set</t>
  </si>
  <si>
    <t>W8.206.1</t>
  </si>
  <si>
    <t xml:space="preserve">Döşenmiş DN1200 mm Düktil borunun sökülmesi </t>
  </si>
  <si>
    <t>W8.207.1</t>
  </si>
  <si>
    <t>ton</t>
  </si>
  <si>
    <t>W8.207.2</t>
  </si>
  <si>
    <t>İdare tarafınca temin edilmiş ve Manavgat-Taşağıl Mevkii stok sahasında bulunan DN1400 mm Çelik borunun şantiye sahasına nakledilmesi</t>
  </si>
  <si>
    <t>W8.208.1</t>
  </si>
  <si>
    <t>Düktil borular için dirsek ve özel parça temini, nakli ve montajı</t>
  </si>
  <si>
    <t>kg</t>
  </si>
  <si>
    <t>W8.209.1</t>
  </si>
  <si>
    <r>
      <t>m</t>
    </r>
    <r>
      <rPr>
        <vertAlign val="superscript"/>
        <sz val="12"/>
        <rFont val="Times New Roman"/>
        <family val="1"/>
        <charset val="162"/>
      </rPr>
      <t>3</t>
    </r>
  </si>
  <si>
    <t>BORULU İMALATLAR TOPLAMI</t>
  </si>
  <si>
    <t>SANAT YAPILARI</t>
  </si>
  <si>
    <t>W8.210.1</t>
  </si>
  <si>
    <t>Her Tipte Betonarme Vantuz Odası yapılması</t>
  </si>
  <si>
    <t>W8.211.1</t>
  </si>
  <si>
    <t>Her Tipte Betonarme Tahliye Odası yapılması</t>
  </si>
  <si>
    <t>W8.212.1</t>
  </si>
  <si>
    <t>Betonarme Hat Vanası Odası yapılması</t>
  </si>
  <si>
    <t>W8.213.1</t>
  </si>
  <si>
    <t>Betonarme Debimetre Odası yapılması</t>
  </si>
  <si>
    <t>W8.214.1</t>
  </si>
  <si>
    <t>W8.215.1</t>
  </si>
  <si>
    <t xml:space="preserve">Betonarme Basınç Kırıcı Vana Odası yapılması </t>
  </si>
  <si>
    <t>W8.216.1</t>
  </si>
  <si>
    <t>Betonarme Depo Haznesi Girişi Vana Odası yapılması</t>
  </si>
  <si>
    <t>SANAT YAPILARI TOPLAMI</t>
  </si>
  <si>
    <t>ALT KEŞİF B: "İÇMESUYU İMALATLARI" TOPLAMI</t>
  </si>
  <si>
    <t>TESİS :  TESİS YAPILARININ YAPILMASI, TESİSİ İÇİ SERVİS YOLLARININ YAPILMASI, PEYZAJ, BAHÇE SULAMA, ÇEVRE DUVARI, TESİS GİRİŞ YAPISI ve KAPISI YAPILMASI, KUYU AÇILMASI</t>
  </si>
  <si>
    <r>
      <t>10.000 m</t>
    </r>
    <r>
      <rPr>
        <b/>
        <vertAlign val="superscript"/>
        <sz val="12"/>
        <rFont val="Times New Roman"/>
        <family val="1"/>
        <charset val="162"/>
      </rPr>
      <t>3</t>
    </r>
    <r>
      <rPr>
        <b/>
        <sz val="12"/>
        <rFont val="Times New Roman"/>
        <family val="1"/>
        <charset val="162"/>
      </rPr>
      <t xml:space="preserve"> Kapasiteli İçmesuyu Deposu yapılması</t>
    </r>
  </si>
  <si>
    <t>Dolgu malzemesinin temini, nakli ve uygulama yerinde demir merdaneli silindirle sıkıştırılarak temel altı ıslahı ve temel üst dolgusu yapılması</t>
  </si>
  <si>
    <t>Projesinde detayları belirtilen yapının 1. kademe betonarme (radye temel; beton, kalıp, demir, yalıtım) imalatlarının malzeme temini, nakli ve yerinde uygulama işçiliği dahil yapılması</t>
  </si>
  <si>
    <t>Set</t>
  </si>
  <si>
    <t xml:space="preserve">Projesinde detayları belirtilen yapının 2. kademe betonarme (perde, kolon, ara döşeme, kiriş, hatıl vb.; beton, kalıp, demir, yalıtım) imalatlarının malzeme temini, nakli ve yerinde uygulama işçiliği dahil yapılması </t>
  </si>
  <si>
    <t xml:space="preserve">Projesinde detayları belirtilen yapının 3. kademe betonarme (tavan döşemeleri; beton, kalıp, demir, yalıtım) imalatlarının malzeme temini, nakli ve yerinde uygulama işçiliği dahil yapılması </t>
  </si>
  <si>
    <r>
      <t>m</t>
    </r>
    <r>
      <rPr>
        <vertAlign val="superscript"/>
        <sz val="12"/>
        <rFont val="Times New Roman"/>
        <family val="1"/>
        <charset val="162"/>
      </rPr>
      <t>2</t>
    </r>
  </si>
  <si>
    <t>Projesinde detayları belirtilen yapının tamamında betonarme işlerin haricinde kalan tüm ince işlerin (duvar, sıva, boya, kapı-pencere, kaplama, seramik, çatı, izolasyon vb.) malzeme temini, nakli ve yerinde uygulama işçiliği dahil yapılması</t>
  </si>
  <si>
    <r>
      <t>: 10.000m</t>
    </r>
    <r>
      <rPr>
        <b/>
        <vertAlign val="superscript"/>
        <sz val="12"/>
        <rFont val="Times New Roman"/>
        <family val="1"/>
        <charset val="162"/>
      </rPr>
      <t>3</t>
    </r>
    <r>
      <rPr>
        <b/>
        <sz val="12"/>
        <rFont val="Times New Roman"/>
        <family val="1"/>
        <charset val="162"/>
      </rPr>
      <t xml:space="preserve"> Kapasiteli İçmesuyu Deposu Toplamı</t>
    </r>
  </si>
  <si>
    <t>Klor Binası yapılması</t>
  </si>
  <si>
    <t>Projesinde detayları belirtilen Klor Binasının 1. kademe betonarme (0,00 kotu ile temel alt kotu arası; beton, kalıp, demir, yalıtım) imalatlarının malzeme temini, nakli ve yerinde uygulama işçiliği dahil yapılması</t>
  </si>
  <si>
    <t>Projesinde detayları belirtilen Klor Binasının 2. kademe betonarme (0,00 kotu üstü; beton, kalıp, demir, yalıtım) imalatlarının malzeme temini, nakli ve yerinde uygulama işçiliği dahil yapılması</t>
  </si>
  <si>
    <t>Projesinde detayları belirtilen Klor Binasının tamamında betonarme işlerin haricinde kalan tüm ince işlerin (duvar, sıva, boya, kapı-pencere, kaplama, seramik, çatı, izolasyon vb.) malzeme temini, nakli ve yerinde uygulama işçiliği dahil yapılması</t>
  </si>
  <si>
    <t>: Klor Binası Toplamı</t>
  </si>
  <si>
    <t>İdari Bina yapılması</t>
  </si>
  <si>
    <t xml:space="preserve">Projesinde belirtilen ölçü ve detaylara göre İdari Bina kazısı, dolgusu ve betonarme işlerin yapılması için malzeme temini, nakli ve yerinde uygulama işçiliği </t>
  </si>
  <si>
    <t xml:space="preserve">Projesinde belirtilen ölçü ve detaylara göre İdari Bina betonarme işlerin haricinde kalan tüm ince işlerin (duvar, sıva, boya, kapı-pencere, kaplama, seramik, çatı, izolasyon vb.) yapılması için malzeme temini, nakli ve yerinde uygulama işçiliği </t>
  </si>
  <si>
    <t>İdari Bina tefrişatı yapılması için malzeme temini, nakli ve montajı</t>
  </si>
  <si>
    <t>: İdari Bina Toplamı</t>
  </si>
  <si>
    <t>W8.303.1</t>
  </si>
  <si>
    <t>Kuyu açılması ve inkişafının yapılması</t>
  </si>
  <si>
    <t>W8.304.1</t>
  </si>
  <si>
    <t>Tesis içi betonarme servis yolu yapılması</t>
  </si>
  <si>
    <t>W8.305.1</t>
  </si>
  <si>
    <t>Trapez kesitli beton kanal yapılması</t>
  </si>
  <si>
    <t>W8.306.1</t>
  </si>
  <si>
    <t>Çevre Koruma Duvarı yapılması</t>
  </si>
  <si>
    <t>Ano</t>
  </si>
  <si>
    <t>W8.307.1</t>
  </si>
  <si>
    <t>Tesis Giriş Yapısı ve Kapısı yapılması</t>
  </si>
  <si>
    <t>W8.308.1</t>
  </si>
  <si>
    <t>Ağaç Temini ve Dikim İşleri yapılması</t>
  </si>
  <si>
    <t>ad</t>
  </si>
  <si>
    <t>ALT KEŞİF C :"TESİS İMALATLARI"  TOPLAMI</t>
  </si>
  <si>
    <t xml:space="preserve">ALT KEŞİF D: "MEKANİK İŞLER"  </t>
  </si>
  <si>
    <r>
      <t>10.000 m</t>
    </r>
    <r>
      <rPr>
        <b/>
        <vertAlign val="superscript"/>
        <sz val="12"/>
        <rFont val="Times New Roman"/>
        <family val="1"/>
        <charset val="162"/>
      </rPr>
      <t>3</t>
    </r>
    <r>
      <rPr>
        <b/>
        <sz val="12"/>
        <rFont val="Times New Roman"/>
        <family val="1"/>
        <charset val="162"/>
      </rPr>
      <t xml:space="preserve"> Hacimli Toplama Deposu Mekanik Ekipman</t>
    </r>
  </si>
  <si>
    <t>W8.400.1</t>
  </si>
  <si>
    <t>W8.400.2</t>
  </si>
  <si>
    <t>W8.400.3</t>
  </si>
  <si>
    <t>W8.400.4</t>
  </si>
  <si>
    <t>DN1000 PN10 Motor kumandalı kelebek vana temini ve montaj işleri</t>
  </si>
  <si>
    <t>W8.400.5</t>
  </si>
  <si>
    <t>DN800 PN10 Motor kumandalı kelebek vana temini ve montaj işleri</t>
  </si>
  <si>
    <t>W8.400.6</t>
  </si>
  <si>
    <t>DN300 PN10 Motor kumandalı kelebek vana temini ve montaj işleri</t>
  </si>
  <si>
    <t>W8.400.7</t>
  </si>
  <si>
    <t>DN250 PN10 Motor kumandalı kelebek vana temini ve montaj işleri</t>
  </si>
  <si>
    <t>W8.400.8</t>
  </si>
  <si>
    <t>DN80 PN10 el kumandalı küresel vana temini ve montaj işleri</t>
  </si>
  <si>
    <t>W8.400.9</t>
  </si>
  <si>
    <t>W8.400.10</t>
  </si>
  <si>
    <t>DN50 PN10 el kumandalı küresel vana temini ve montaj işleri</t>
  </si>
  <si>
    <t>W8.400.11</t>
  </si>
  <si>
    <t>DN150 PN10 el kumandalı sürgülü vana temini ve montaj işleri</t>
  </si>
  <si>
    <t>W8.400.12</t>
  </si>
  <si>
    <t>W8.400.13</t>
  </si>
  <si>
    <t>DN50 PN10 çekvalf temini ve montaj işleri</t>
  </si>
  <si>
    <t>W8.400.14</t>
  </si>
  <si>
    <t>Ø63 mm difüzör temin ve montajı</t>
  </si>
  <si>
    <t>W8.400.15</t>
  </si>
  <si>
    <t>DN1000 PN10 demontaj parçası temini ve montaj işleri</t>
  </si>
  <si>
    <t>W8.400.16</t>
  </si>
  <si>
    <t>DN800 PN10 demontaj parçası temini ve montaj işleri</t>
  </si>
  <si>
    <t>W8.400.17</t>
  </si>
  <si>
    <t>DN300 PN10 demontaj parçası temini ve montaj işleri</t>
  </si>
  <si>
    <t>W8.400.18</t>
  </si>
  <si>
    <t>DN250 PN10 demontaj parçası temini ve montaj işleri</t>
  </si>
  <si>
    <t>W8.400.19</t>
  </si>
  <si>
    <t>DN150 PN10 demontaj parçası temini ve montaj işleri</t>
  </si>
  <si>
    <t>W8.400.20</t>
  </si>
  <si>
    <t>DN800 paslanmaz çelik krepin temini ve montaj işleri</t>
  </si>
  <si>
    <t>W8.400.21</t>
  </si>
  <si>
    <t>Tek kirişli motor kumandalı kreyn (Aks Açıklığı: 11,40 m, Boy: 27,20 Kapasite: 4 ton) temini ve montaj işleri</t>
  </si>
  <si>
    <t>DN150 havalandırma bacası temini ve montaj işleri</t>
  </si>
  <si>
    <t>: Toplam</t>
  </si>
  <si>
    <t>Klor Binası Mekanik Ekipman</t>
  </si>
  <si>
    <t>W8.401.1</t>
  </si>
  <si>
    <t>Tek Kirişli Motor Kumandalı Köprülü Kreyn temini ve montaj işleri</t>
  </si>
  <si>
    <t>W8.401.2</t>
  </si>
  <si>
    <t>Klor tankları kaldırma traversi (Q= 2 Ton) temini ve montaj işleri</t>
  </si>
  <si>
    <t>W8.401.3</t>
  </si>
  <si>
    <t>Kancalı tartı aleti temini ve montaj işleri</t>
  </si>
  <si>
    <t>W8.401.4</t>
  </si>
  <si>
    <t>Klor Tankları Mesnet Roller Seti temin ve montajı</t>
  </si>
  <si>
    <t>W8.401.5</t>
  </si>
  <si>
    <t>Sıvı klor varilleri temini</t>
  </si>
  <si>
    <t>W8.401.6</t>
  </si>
  <si>
    <t>Klor manifold seti ve aksamı temini ve montajı işleri</t>
  </si>
  <si>
    <t>W8.401.7</t>
  </si>
  <si>
    <t>Otomatik varil değiştirme cihazı (Change-Over) temini ve montajı işleri</t>
  </si>
  <si>
    <t>W8.401.8</t>
  </si>
  <si>
    <t>Otomatik varil değiştirme cihazı ile klorinatörler arası bağlantı ekipmanı ve boruları temini ve montajı işleri</t>
  </si>
  <si>
    <t>W8.401.9</t>
  </si>
  <si>
    <t>Vakum regülatörü temini ve montaj işleri</t>
  </si>
  <si>
    <t>W8.401.10</t>
  </si>
  <si>
    <t>Evaporatörlerin temini ve montaj işleri</t>
  </si>
  <si>
    <t>W8.401.11</t>
  </si>
  <si>
    <t>Vakum işletmeli gaz klorinatörleri temini ve montaj işleri</t>
  </si>
  <si>
    <t>W8.401.12</t>
  </si>
  <si>
    <t>Ejektör temini ve montaj işleri</t>
  </si>
  <si>
    <t>W8.401.13</t>
  </si>
  <si>
    <t>Varil Deposu – Duvar Tipi Aspiratör temini ve montaj işleri</t>
  </si>
  <si>
    <t>W8.401.14</t>
  </si>
  <si>
    <t>Klorinatör Odası – Duvar Tipi Aspiratör temini ve montaj işleri</t>
  </si>
  <si>
    <t>W8.401.15</t>
  </si>
  <si>
    <t>Alüminyum panjur temini ve montaj işleri</t>
  </si>
  <si>
    <t>W8.401.16</t>
  </si>
  <si>
    <t>İki konumlu servo motor temini ve montaj işleri</t>
  </si>
  <si>
    <t>W8.401.17</t>
  </si>
  <si>
    <t>Yay geri dönüş ilavesi temini ve montaj işleri</t>
  </si>
  <si>
    <t>W8.401.18</t>
  </si>
  <si>
    <t>Damper-servo motor bağlantı mekanizması temin ve montaj işleri</t>
  </si>
  <si>
    <t>W8.401.19</t>
  </si>
  <si>
    <t>Klor Kaçak Dedektörü ve panosu temini ve montaj işleri</t>
  </si>
  <si>
    <t>W8.401.20</t>
  </si>
  <si>
    <t>Göz banyosu ve acil duş sistemi temini ve montaj işleri</t>
  </si>
  <si>
    <t>W8.401.21</t>
  </si>
  <si>
    <t xml:space="preserve">Emniyet Ekipmanı ve Solunum cihazı temini </t>
  </si>
  <si>
    <t>W8.401.22</t>
  </si>
  <si>
    <t>Klor Ölçüm Komparatörü temini</t>
  </si>
  <si>
    <t>W8.401.23</t>
  </si>
  <si>
    <t>Klorlama Yedek Ekipmanı temini</t>
  </si>
  <si>
    <t>W8.401.24</t>
  </si>
  <si>
    <t>Yağmurlama Sistemi (her biri 4 adet nozullu selenoid valfli) temini ve montajı</t>
  </si>
  <si>
    <t>W8.401.25</t>
  </si>
  <si>
    <t>Klor binası ısıtma sistemi temin ve montajı işleri</t>
  </si>
  <si>
    <t>Sanat Yapıları Mekanik Ekipman</t>
  </si>
  <si>
    <t>W8.402.1</t>
  </si>
  <si>
    <t>D-IV ve D-V depo için DN1000 PN16 debimetre odası mekanik ekipman temin ve montaj işleri</t>
  </si>
  <si>
    <t>W8.402.2</t>
  </si>
  <si>
    <t>D-VI (Duacı) depo için DN1000 PN10 debimetre odası mekanik ekipman temin ve montaj işleri</t>
  </si>
  <si>
    <t>W8.402.3</t>
  </si>
  <si>
    <t>Kovanlık depo çıkışı için DN1000 PN10 debimetre odası mekanik ekipman temin ve montaj işleri</t>
  </si>
  <si>
    <t>W8.402.4</t>
  </si>
  <si>
    <t>DN250 PN10 tahliye odası mekanik ekipman temin ve montaj işleri</t>
  </si>
  <si>
    <t>W8.402.5</t>
  </si>
  <si>
    <t>DN250 PN16 tahliye odası mekanik ekipman temin ve montaj işleri</t>
  </si>
  <si>
    <t>W8.402.6</t>
  </si>
  <si>
    <t>Ø1200 mm çaplı hatlarda DN250 PN10 vantuz odası mekanik ekipman temin ve montaj işleri</t>
  </si>
  <si>
    <t>W8.402.7</t>
  </si>
  <si>
    <t>Ø1200 mm çaplı hatlarda DN250 PN16 vantuz odası mekanik ekipman temin ve montaj işleri</t>
  </si>
  <si>
    <t>W8.402.8</t>
  </si>
  <si>
    <t>Ø1400 mm çaplı hatlarda DN250 PN10 vantuz odası mekanik ekipman temin ve montaj işleri</t>
  </si>
  <si>
    <t>W8.402.9</t>
  </si>
  <si>
    <t>W8.402.10</t>
  </si>
  <si>
    <t>W8.402.11</t>
  </si>
  <si>
    <t>DN1400 PN10 hat vanası mekanik ekipman temin ve montajı</t>
  </si>
  <si>
    <t>W8.402.12</t>
  </si>
  <si>
    <t>DN1200 PN10 hat vanası mekanik ekipman temin ve montajı</t>
  </si>
  <si>
    <t>W8.402.14</t>
  </si>
  <si>
    <t>D-V ve D-IV mevcut depolara giriş için DN800 PN16 depo giriş odaları mekanik ekipman temin ve montajı</t>
  </si>
  <si>
    <t>W8.402.15</t>
  </si>
  <si>
    <t>D-VI (Duacı) depo girişi için DN800 PN10 depo giriş odaları mekanik ekipman temin ve montajı</t>
  </si>
  <si>
    <t>W8.402.16</t>
  </si>
  <si>
    <t>W8.402.17</t>
  </si>
  <si>
    <t>İdare Binası Mekanik Ekipman</t>
  </si>
  <si>
    <t>W8.403.1</t>
  </si>
  <si>
    <t>İdare binası ısıtma sistemi temin ve montajı işleri</t>
  </si>
  <si>
    <t>W8.403.2</t>
  </si>
  <si>
    <t>İdare binası sıhhi tesisat işleri</t>
  </si>
  <si>
    <t>Kuyular ve Mekanik Ekipmanları</t>
  </si>
  <si>
    <t>W8.404.1</t>
  </si>
  <si>
    <t>DN250 çelik akıtma başlığı temin ve montaj işleri</t>
  </si>
  <si>
    <t>W8.404.2</t>
  </si>
  <si>
    <t>W8.404.3</t>
  </si>
  <si>
    <t>Üniteler ve Sanat Yapıları Borulama İşleri</t>
  </si>
  <si>
    <t>W8.405.1</t>
  </si>
  <si>
    <t>W8.405.2</t>
  </si>
  <si>
    <t>W8.405.3</t>
  </si>
  <si>
    <t>Dış çap Ø180 mm PE100 PN10 basınçlı boru temin ve montajı</t>
  </si>
  <si>
    <t>W8.405.4</t>
  </si>
  <si>
    <t>Üniteler arasındaki boru bağlantıları için betonarme tesisat galerisi yapılması</t>
  </si>
  <si>
    <t>ALT KEŞİF D :"MEKANİK İŞLER"  TOPLAMI</t>
  </si>
  <si>
    <t xml:space="preserve">ALT KEŞİF E: "ELEKTRİK İMALATLARI"  </t>
  </si>
  <si>
    <t>KUVVET VE KUMANDA KABLOLARI</t>
  </si>
  <si>
    <t xml:space="preserve">1kV Yeraltı Kablosu İle Kolon Ve Besleme Hattı </t>
  </si>
  <si>
    <t>3x4 mm² NYY (TS IEC 60502-1+A1)</t>
  </si>
  <si>
    <t>3x185+95 mm² NYY (TS IEC 60502-1+A1)</t>
  </si>
  <si>
    <t>3x150+70 mm² NYY (TS IEC 60502-1+A1)</t>
  </si>
  <si>
    <t>3x120+70 mm² NYY (TS IEC 60502-1+A1)</t>
  </si>
  <si>
    <t>3x50+25 mm² NYY (TS IEC 60502-1+A1)</t>
  </si>
  <si>
    <t>3x35+16 mm² NYY (TS IEC 60502-1+A1)</t>
  </si>
  <si>
    <t>3x25+16 mm² NYY (TS IEC 60502-1+A1)</t>
  </si>
  <si>
    <t>4x10 mm² NYY (TS IEC 60502-1+A1)</t>
  </si>
  <si>
    <t>4x6 mm² NYY (TS IEC 60502-1+A1)</t>
  </si>
  <si>
    <t>4x4 mm² NYY (TS IEC 60502-1+A1)</t>
  </si>
  <si>
    <t>4x2.5 mm² NYY (TS IEC 60502-1+A1)</t>
  </si>
  <si>
    <t>1x185 mm² NYY (TS IEC 60502-1+A1)</t>
  </si>
  <si>
    <t>1x240 mm² NYY (TS IEC 60502-1+A1)</t>
  </si>
  <si>
    <t>3x1.5 mm² NYY (TS IEC 60502-1+A1)</t>
  </si>
  <si>
    <t>4x1.5 mm² NYY (TS IEC 60502-1+A1)</t>
  </si>
  <si>
    <t>5x1.5 mm² NYY (TS IEC 60502-1+A1)</t>
  </si>
  <si>
    <t>30x1.5 mm² NYY (TS IEC 60502-1+A1)</t>
  </si>
  <si>
    <t>Bakalitten 3 Fazlı Fiş Priz Ve Montajı 3x25 A.</t>
  </si>
  <si>
    <t>Aleve Dayanıklı N2XHFE 180 0.6/1kV Kablo</t>
  </si>
  <si>
    <t>2x1.5re Aleve Dayanıklı N2XHFE 180 0.6/1kV Kablo</t>
  </si>
  <si>
    <t>2x2.5re Aleve Dayanıklı N2XHFE 180 0.6/1kV Kablo</t>
  </si>
  <si>
    <t>3x4re Aleve Dayanıklı N2XHFE 180 0.6/1kV Kablo</t>
  </si>
  <si>
    <t>1x2x1,5+0,8 mm² Je-H(St)H Fe180 Ph120 Yangına Dayanıklı Halojensiz Yangın Alarm Kabloları (Vde 0815)</t>
  </si>
  <si>
    <t>2x1,5 mm²</t>
  </si>
  <si>
    <t>3x1,5 mm²</t>
  </si>
  <si>
    <t>5x1,5 mm²</t>
  </si>
  <si>
    <t>Multi Mode Zırhlı F/O Kablo Multi Mode Fiber Optik Kablo</t>
  </si>
  <si>
    <t>2 Core MM Zırhlı F/O Kablo Multi Mode Fiber Optik Kablo</t>
  </si>
  <si>
    <t>6 Core MM Zırhlı F/O Kablo Multi Mode Fiber Optik Kablo</t>
  </si>
  <si>
    <t>8 Core MM Zırhlı F/O Kablo Multi Mode Fiber Optik Kablo</t>
  </si>
  <si>
    <t>12 Core MM Zırhlı F/O Kablo Multi Mode Fiber Optik Kablo</t>
  </si>
  <si>
    <t>Çok Damarlı, 1 Telli Kumanda Kabloları</t>
  </si>
  <si>
    <t>7x1.5 mm²</t>
  </si>
  <si>
    <t xml:space="preserve">7x2.5 mm² </t>
  </si>
  <si>
    <t>Mahal Kumanda Panosu</t>
  </si>
  <si>
    <t>KABLO TAŞIMA SİSTEMLERİ</t>
  </si>
  <si>
    <t>Dikişli Galvanizli Çelik Boru</t>
  </si>
  <si>
    <t>3/4" Ø20 Ortalama Dış Çap 26,9/2,65 mm</t>
  </si>
  <si>
    <t>1" Ø25 Ortalama Dış Çap 33,7/3,25 mm</t>
  </si>
  <si>
    <t>1 1/2" (Bina İçi Vidalı)</t>
  </si>
  <si>
    <t>3" Ø80 Ortalama Dış Çap 88,9/4,05 mm</t>
  </si>
  <si>
    <t>Kablo Tava Sistemleri</t>
  </si>
  <si>
    <t>Beton Kanal (Yol Geçişi)</t>
  </si>
  <si>
    <t>Beton Kanal</t>
  </si>
  <si>
    <t>Toprak Kanal</t>
  </si>
  <si>
    <t>JENERATÖR GRUBU TEMİNİ VE MONTAJI</t>
  </si>
  <si>
    <t xml:space="preserve">Otomatik Dizel Jeneratör Grubu İçin Ses İzolasyon Kabini, Kumanda Panosu Ve Kuvvet Panosu Yapımı Temini Ve Montajı </t>
  </si>
  <si>
    <t xml:space="preserve">Otomatik Dizel Jeneratör Grubu İçin Çalıştırma Ruhsatı Alınarak Jeneratörün İşletmeye Alınması  </t>
  </si>
  <si>
    <t>YILDIRIMDAN KORUNMA TESİSATI</t>
  </si>
  <si>
    <t>Toprak Elektrodu (Çubuk), Elektrolitik Bakır</t>
  </si>
  <si>
    <t>Galvanizli Poligon Çelik Paratoner Direği Temini, Nakliyesi Ve Montajı İşi</t>
  </si>
  <si>
    <t>TOPRAKLAMA SİSTEMİ</t>
  </si>
  <si>
    <t>Bina İhata İletkeni 50 mm² Bakır Tel</t>
  </si>
  <si>
    <t>Bina İhata İletkeni 30×3.5 mm Galvanizli Çelik Lama</t>
  </si>
  <si>
    <t>Plastik İzoleli İletken (NYA) 1x50 mm²</t>
  </si>
  <si>
    <t>1kV Yeraltı Kablosu İle Kolon Ve Besleme Hattı</t>
  </si>
  <si>
    <t>1x50 mm² NYY (TS IEC 60502-1+A1)</t>
  </si>
  <si>
    <t>1x70 mm² NYY (TS IEC 60502-1+A1)</t>
  </si>
  <si>
    <t>Dikdörtgen Kesitli Bakır Bara, 40×5 mm², 1.78 Kg/m</t>
  </si>
  <si>
    <t>Sıcak Daldırma Galvaniz Saç Ek Parçası</t>
  </si>
  <si>
    <t>SAHA AYDINLATAMA</t>
  </si>
  <si>
    <t>16 A.'e Kadar Anahtarlı Otomatik Sigorta (3kA) ( TS 5018-1 EN 60898-1 )</t>
  </si>
  <si>
    <t>Peşel, Bergman Veya PVC Boru İçine Döşenen Topraklama Hattı 16 mm²</t>
  </si>
  <si>
    <t>Kurşunsuz Pvc İzoleli Kabloyla Besleme Hattı 3x2.5 mm² NYM</t>
  </si>
  <si>
    <t>Işık Akısı En Az 12750 Lm, Tüketim Değeri En Fazla 150 W Olan. Led Projektörler</t>
  </si>
  <si>
    <t xml:space="preserve">2x6 mm² NYY </t>
  </si>
  <si>
    <t xml:space="preserve">2x10 mm² NYY </t>
  </si>
  <si>
    <t xml:space="preserve">3x6 mm² NYY </t>
  </si>
  <si>
    <t xml:space="preserve">3x10 mm² NYY </t>
  </si>
  <si>
    <t xml:space="preserve">4x6 mm² NYY </t>
  </si>
  <si>
    <t xml:space="preserve">4x10 mm² NYY </t>
  </si>
  <si>
    <t xml:space="preserve">4x16ş mm² NYY </t>
  </si>
  <si>
    <t>KAPALI DEVRE TV SİSTEMİ</t>
  </si>
  <si>
    <t>1kV Yeraltı Kablo Besleme Hattı (N2XH)</t>
  </si>
  <si>
    <t>3x4 mm² N2XH</t>
  </si>
  <si>
    <t>Dış Ortam IP Bullet Kamera Tip-1</t>
  </si>
  <si>
    <t>Hareketli Dome (Ptz) Kamera</t>
  </si>
  <si>
    <t>32 Kanal Ağ Kayıt Cihazı</t>
  </si>
  <si>
    <t>8 Port Yönetilebilir Ağ Anahtarı</t>
  </si>
  <si>
    <t>Kontrol Klavyesi</t>
  </si>
  <si>
    <t>24 Portlu UTP Cat6 Patch Panel</t>
  </si>
  <si>
    <t>UTP Cat6h Halojen Free 4x2x23 Awg Kablo</t>
  </si>
  <si>
    <t>Zırhlı F/O Kablo Multi Mode Fiber Optik Kablo</t>
  </si>
  <si>
    <t>2 Core</t>
  </si>
  <si>
    <t>6 Core</t>
  </si>
  <si>
    <t>8 Core</t>
  </si>
  <si>
    <t>12 Core</t>
  </si>
  <si>
    <t>24 Fiber Kapasiteli LC/MM Rak Tipi Fiber Optik Terminasyon Birimi</t>
  </si>
  <si>
    <t xml:space="preserve">CCTV Sistem İzleme Monitörleri </t>
  </si>
  <si>
    <t>24 Portlu Mm F/O Patch Panel</t>
  </si>
  <si>
    <t>İDARİ BİNA</t>
  </si>
  <si>
    <t>10 KVA 20 Dakikaya Kadar Akü Besleme Süreli Üç Faz Giriş Üç Faz Çıkışlı Kesintisiz Güç Kaynağı</t>
  </si>
  <si>
    <t>İdari Bina Aydınlatma Priz Tesisatı Tesisi</t>
  </si>
  <si>
    <t>SU DEPOSU (10.000 m³)</t>
  </si>
  <si>
    <t>Su Deposu Aydınlatma Priz Tesisatı Tesisi</t>
  </si>
  <si>
    <t>KLOR BİNASI</t>
  </si>
  <si>
    <t>Klor Binası Aydınlatma Priz Tesisatı Tesisi</t>
  </si>
  <si>
    <t>Monoblok Betonarme Trafo Köşkü</t>
  </si>
  <si>
    <t>KUYUBAŞI BİNASI</t>
  </si>
  <si>
    <t>Kuyubaşı Binası Aydınlatma Priz Tesisatı Tesisi</t>
  </si>
  <si>
    <t>2,5x2,5 Mt Monoblok Betonarme Trafo Köşkü</t>
  </si>
  <si>
    <t>OG DAĞITIM MERKEZİ</t>
  </si>
  <si>
    <t>OG Dağıtım Merkezi Binası Aydınlatma Priz Tesisatı Tesisi</t>
  </si>
  <si>
    <t>ENERJİ NAKİL HATTI VE TRAFO</t>
  </si>
  <si>
    <t>İzole Manevra Çubuğu 36 KV</t>
  </si>
  <si>
    <t>İzole Eldiven 36 KV</t>
  </si>
  <si>
    <t>çift</t>
  </si>
  <si>
    <t>İzole Halı 36 KV</t>
  </si>
  <si>
    <t>m²</t>
  </si>
  <si>
    <t>İzole Sehpa 36 kV</t>
  </si>
  <si>
    <t>1250 KVA, 33 / 0.4 - 0.231 KV, Hermetik  Bakır Sargılı Trafo</t>
  </si>
  <si>
    <t>1600 KVA, 33 / 0.4 - 0.231 KV, Hermetik  Bakır Sargılı Trafo</t>
  </si>
  <si>
    <t xml:space="preserve">1×95ş/16 mm², 20.3/35 kV YE3SV ( 2XSY) ; YE3SSV Kablo (XLPE Yalıtkanlı, Pvc Dış Kılıflı) (Yer Altına Döşenmesi) </t>
  </si>
  <si>
    <t xml:space="preserve">1×95ş/16 mm², 20.3/35 kV YE3SV ( 2XSY) ; YE3SSV Kablo (XLPE Yalıtkanlı, Pvc Dış Kılıflı) (Beton Kanala Döşenmesi) </t>
  </si>
  <si>
    <t>1×95s/16 mm², 20.3/35 kV Harici Tip YE3SV ( 2XSY ), YE3SSV  Kablo Başlığı</t>
  </si>
  <si>
    <t>1×95s/16 mm², 20.3/35 kV Dahili Tip YE3SV ( 2XSY ), YE3SSV Kablo Başlığı</t>
  </si>
  <si>
    <t>AG - MCC - OTOMASYON PANOLARI</t>
  </si>
  <si>
    <t>A.G.  Panosu Temini Ve Montajı</t>
  </si>
  <si>
    <t>A.G.-1 Panosu Temini Ve Montajı</t>
  </si>
  <si>
    <t>A.G.-2 Panosu Temini Ve Montajı</t>
  </si>
  <si>
    <t>A.G.-3 Panosu Temini Ve Montajı</t>
  </si>
  <si>
    <t>MCC Panosu Temini Ve Montajı</t>
  </si>
  <si>
    <t>MCC-1 Panosu Temini Ve Montajı</t>
  </si>
  <si>
    <t>MCC-2 Panosu Temini Ve Montajı</t>
  </si>
  <si>
    <t>Kuyu MCC Panoları Temini Ve Montajı</t>
  </si>
  <si>
    <t>Otomasyon Panosu Ve Ekipmanı Temini Ve Montajı</t>
  </si>
  <si>
    <t>RTU-1 Panosu Temini Ve Montajı</t>
  </si>
  <si>
    <t>RTU-2 Panosu Temini Ve Montajı</t>
  </si>
  <si>
    <t>tk</t>
  </si>
  <si>
    <t>Kuyu Bölgesi, İsale Hattı ve Besleme Depoları Otomasyon İşleri İş İstasyonun Kurulumu, SCADA Yazılımı ve Ekranların Oluşturulması İşleri Mühendislik Hizmetleri</t>
  </si>
  <si>
    <t>ENSTRUMANTASYON</t>
  </si>
  <si>
    <t xml:space="preserve">Hidrostatik Seviye Ölçüm Cihazı </t>
  </si>
  <si>
    <t>Ultrasonik Tip Seviye Ölçüm Seti</t>
  </si>
  <si>
    <t>Basınç Transmiteri</t>
  </si>
  <si>
    <t>Klor Ölçüm Ve Kontrol Sistemi</t>
  </si>
  <si>
    <t>Bulanıklık Ölçüm Ve Kontrol Sistemi</t>
  </si>
  <si>
    <t>Ph Ölçüm Sensörü (Elektrod / Prob)</t>
  </si>
  <si>
    <t>Elektromanyetik Tip Debi Ölçüm Seti</t>
  </si>
  <si>
    <t>Çap Ø500 Elektromanyetik Tip Debi Ölçüm Seti</t>
  </si>
  <si>
    <t>Çap Ø400 Elektromanyetik Tip Debi Ölçüm Seti</t>
  </si>
  <si>
    <t>Çap Ø250 Elektromanyetik Tip Debi Ölçüm Seti</t>
  </si>
  <si>
    <t>ALT KEŞİF E :"ELEKTRİK İMALATLARI"  TOPLAMI</t>
  </si>
  <si>
    <t>ALT KEŞİF F: "DİĞER İŞLER"</t>
  </si>
  <si>
    <t>ZEMİN KAPLAMALARI</t>
  </si>
  <si>
    <t>W8.600.1</t>
  </si>
  <si>
    <t xml:space="preserve">Kazı yapımı esnasında kaldırılan, bitümlü sıcak karışım (BSK) asfalt kaplamaların tamiratı/yeniden yapılması. </t>
  </si>
  <si>
    <t>W8.601.1</t>
  </si>
  <si>
    <t>Kazı yapımı esnasında kaldırılan, stabilize asfalt kaplama yolların çift kat emülsiyon asfalt olarak yeniden yapılması.</t>
  </si>
  <si>
    <t>W8.602.1</t>
  </si>
  <si>
    <t>Beton kaplama tamiratı.</t>
  </si>
  <si>
    <t>W8.603.1</t>
  </si>
  <si>
    <t>Asfalt ve beton kaplamalar dışındaki her cins kaplama (Parke) tamiratı.</t>
  </si>
  <si>
    <t>W8.604.1</t>
  </si>
  <si>
    <t>Hatlarının beton gömlek içine alınması.</t>
  </si>
  <si>
    <t>ZEMİN KAPLAMALARI TOPLAMI</t>
  </si>
  <si>
    <t>PROJE MÜDÜRÜNE ARAÇ TEMİNİ</t>
  </si>
  <si>
    <t>W8.700.1</t>
  </si>
  <si>
    <t xml:space="preserve">Binek araç kiralanması. </t>
  </si>
  <si>
    <t>Ay</t>
  </si>
  <si>
    <t>W8.700.2</t>
  </si>
  <si>
    <t xml:space="preserve">Arazi aracı kiralanması. </t>
  </si>
  <si>
    <t>PROJE MÜDÜRÜNE ARAÇ TEMİNİ TOPLAMI</t>
  </si>
  <si>
    <t>ALT KEŞİF F: "DİĞER İŞLER" TOPLAMI :</t>
  </si>
  <si>
    <t>ALT KEŞİF G: "YEVMİYELİ İŞLER"</t>
  </si>
  <si>
    <t>İŞÇİLİK</t>
  </si>
  <si>
    <t>İ.1</t>
  </si>
  <si>
    <t>Mühendis</t>
  </si>
  <si>
    <t>gün</t>
  </si>
  <si>
    <t>İ.2</t>
  </si>
  <si>
    <t>Formen</t>
  </si>
  <si>
    <t>saat</t>
  </si>
  <si>
    <t>İ.3</t>
  </si>
  <si>
    <t>Topoğraf</t>
  </si>
  <si>
    <t>İ.4</t>
  </si>
  <si>
    <t>Şenör (Topoğraf Yardımcısı)</t>
  </si>
  <si>
    <t>İ.5</t>
  </si>
  <si>
    <t>Laborant</t>
  </si>
  <si>
    <t>İ.6</t>
  </si>
  <si>
    <t>Usta (Demir, Beton, Kalıp, Tesisat, Elektrik, Makine v.b.)</t>
  </si>
  <si>
    <t>İ.7</t>
  </si>
  <si>
    <t>Operatör (Ağır Makine Kazıcı, Yükleyici)</t>
  </si>
  <si>
    <t>İ.8</t>
  </si>
  <si>
    <t>Düz İşçi</t>
  </si>
  <si>
    <t>İŞÇİLİK TOPLAMI</t>
  </si>
  <si>
    <t>EKİPMAN VE MALZEME</t>
  </si>
  <si>
    <t>E.1</t>
  </si>
  <si>
    <t>E.2</t>
  </si>
  <si>
    <t>Kova kapasitesi 0.5m³ ile 1m³ (dahil) olan Lastik Tekerlekli Hidrolik Kazıcı; Ekskavatör</t>
  </si>
  <si>
    <t>E.3</t>
  </si>
  <si>
    <t xml:space="preserve">Kova kapasitesi 1m³ ile 1.5m³ (dahil) olan Paletli Hidrolik Kazıcı; Ekskavatör </t>
  </si>
  <si>
    <t>E.4</t>
  </si>
  <si>
    <t>E.5</t>
  </si>
  <si>
    <t>Silindir, orta sınıf , adetrmal veya vibrasyonlu;</t>
  </si>
  <si>
    <t>E.6</t>
  </si>
  <si>
    <t>E.7</t>
  </si>
  <si>
    <t>Hava Komprasörü bütün aksesuarları dahil</t>
  </si>
  <si>
    <t>E.8</t>
  </si>
  <si>
    <t>5 kVA kadar Jeneratör;</t>
  </si>
  <si>
    <t>E.9</t>
  </si>
  <si>
    <t>60 tona kadar kaldırma kapasiteli mobil Vinç;</t>
  </si>
  <si>
    <t>E.10</t>
  </si>
  <si>
    <t>Elektrik kaynağı ve ilgili kesme ekipmanları;</t>
  </si>
  <si>
    <t>E.11</t>
  </si>
  <si>
    <t>Oksijen-Asetilen kaynağı ve  kesme ekipmanları;</t>
  </si>
  <si>
    <t>E.12</t>
  </si>
  <si>
    <t>25 lt/san kapasiteli , 20 m derinlikte kazıdan su çekebilecek kapasitede 200 m. hortumu ve gerekli aksesuarlara sahip   su pompası;</t>
  </si>
  <si>
    <t>E.13</t>
  </si>
  <si>
    <t>E.14</t>
  </si>
  <si>
    <t>Beton-Asfalt kesme makinesi</t>
  </si>
  <si>
    <t>E.15</t>
  </si>
  <si>
    <t>C20/25, Satın alma ve iş yerinde pompa ile basımı dahil  betonun dökülmesi</t>
  </si>
  <si>
    <t>m3</t>
  </si>
  <si>
    <t>E.16</t>
  </si>
  <si>
    <t>C25/30, Satın alma ve iş yerinde pompa ile basımı dahil  betonun dökülmesi</t>
  </si>
  <si>
    <t>E.17</t>
  </si>
  <si>
    <t>C30/37, Satın alma ve iş yerinde pompa ile basımı dahil  betonun dökülmesi</t>
  </si>
  <si>
    <t>E.18</t>
  </si>
  <si>
    <t>Tüm yüzey çeşitleri için çelik beton ve betonarme kalıbı</t>
  </si>
  <si>
    <t>m2</t>
  </si>
  <si>
    <t>E.19</t>
  </si>
  <si>
    <t xml:space="preserve">Tüm yüzey çeşitleri için 21 mm kalınlığında plywood kalıp, film kaplamalı </t>
  </si>
  <si>
    <t>E.20</t>
  </si>
  <si>
    <t>Kum (0-3 mm)</t>
  </si>
  <si>
    <t>E.21</t>
  </si>
  <si>
    <t>Kırmataş (her ebatta)</t>
  </si>
  <si>
    <t>E.22</t>
  </si>
  <si>
    <t>Betonarme Demiri (Nervürlü)</t>
  </si>
  <si>
    <t>E.23</t>
  </si>
  <si>
    <t>Hasır Çelik (Q 131/131)</t>
  </si>
  <si>
    <t>E.24</t>
  </si>
  <si>
    <t>Kalıp iskelesi</t>
  </si>
  <si>
    <t>EKİPMAN VE MALZEME TOPLAMI:</t>
  </si>
  <si>
    <t>ALT KEŞİF G :"YEVMİYELİ İŞLER " TOPLAMI</t>
  </si>
  <si>
    <t>T.C. ANTALYA BÜYÜKŞEHİR BELEDİYESİ ASAT GENEL MÜDÜRLÜĞÜ</t>
  </si>
  <si>
    <t>ANTALYA İÇMESUYU ve KANALİZASYON PROJESİ</t>
  </si>
  <si>
    <t>SÖZLEŞME NO. ASAT3-W8</t>
  </si>
  <si>
    <t>W8.501.1</t>
  </si>
  <si>
    <t>W8.501.1.1</t>
  </si>
  <si>
    <t>W8.501.1.2</t>
  </si>
  <si>
    <t>W8.501.1.3</t>
  </si>
  <si>
    <t>W8.501.1.4</t>
  </si>
  <si>
    <t>W8.501.1.5</t>
  </si>
  <si>
    <t>W8.501.1.6</t>
  </si>
  <si>
    <t>W8.501.1.7</t>
  </si>
  <si>
    <t>W8.501.1.8</t>
  </si>
  <si>
    <t>W8.501.1.9</t>
  </si>
  <si>
    <t>W8.501.1.10</t>
  </si>
  <si>
    <t>W8.501.1.11</t>
  </si>
  <si>
    <t>W8.501.1.12</t>
  </si>
  <si>
    <t>W8.501.1.13</t>
  </si>
  <si>
    <t>W8.501.1.14</t>
  </si>
  <si>
    <t>W8.501.1.15</t>
  </si>
  <si>
    <t>W8.501.1.16</t>
  </si>
  <si>
    <t>W8.501.1.17</t>
  </si>
  <si>
    <t>W8.501.2</t>
  </si>
  <si>
    <t>W8.501.3</t>
  </si>
  <si>
    <t>W8.501.3.1</t>
  </si>
  <si>
    <t>W8.501.3.2</t>
  </si>
  <si>
    <t>W8.501.3.3</t>
  </si>
  <si>
    <t>W8.501.4</t>
  </si>
  <si>
    <t>W8.501.5</t>
  </si>
  <si>
    <t>W8.501.5.1</t>
  </si>
  <si>
    <t>W8.501.5.2</t>
  </si>
  <si>
    <t>W8.501.5.3</t>
  </si>
  <si>
    <t>W8.501.6</t>
  </si>
  <si>
    <t>W8.501.6.1</t>
  </si>
  <si>
    <t>W8.501.6.2</t>
  </si>
  <si>
    <t>W8.501.6.3</t>
  </si>
  <si>
    <t>W8.501.6.4</t>
  </si>
  <si>
    <t>W8.501.7</t>
  </si>
  <si>
    <t>W8.501.7.1</t>
  </si>
  <si>
    <t>W8.501.7.2</t>
  </si>
  <si>
    <t>W8.501.8</t>
  </si>
  <si>
    <t>W8.502.1</t>
  </si>
  <si>
    <t>W8.502.1.1</t>
  </si>
  <si>
    <t>W8.502.1.2</t>
  </si>
  <si>
    <t>W8.502.1.3</t>
  </si>
  <si>
    <t>W8.502.1.4</t>
  </si>
  <si>
    <t>W8.502.2</t>
  </si>
  <si>
    <t>W8.502.3</t>
  </si>
  <si>
    <t>W8.502.4</t>
  </si>
  <si>
    <t>W8.502.5</t>
  </si>
  <si>
    <t>W8.503.1</t>
  </si>
  <si>
    <t>W8.503.1.1</t>
  </si>
  <si>
    <t>W8.503.1.2</t>
  </si>
  <si>
    <t>W8.503.1.3</t>
  </si>
  <si>
    <t>W8.504.1</t>
  </si>
  <si>
    <t>Yıldırımdan Korunma Tesisatı  (Aktif Yakalama Ucu, İhata ve İndirme İletkeni, Toprak Elektrodu, İletken Koruyucu Borusu ve Paratoner Direği dahil) Yapılması</t>
  </si>
  <si>
    <t>W8.505.1</t>
  </si>
  <si>
    <t>W8.505.2</t>
  </si>
  <si>
    <t>W8.505.3</t>
  </si>
  <si>
    <t>W8.505.4</t>
  </si>
  <si>
    <t>W8.505.5</t>
  </si>
  <si>
    <t>W8.50.5.1</t>
  </si>
  <si>
    <t>W8.50.5.2</t>
  </si>
  <si>
    <t>W8.505.6</t>
  </si>
  <si>
    <t>W8.505.7</t>
  </si>
  <si>
    <t>W8.506.1</t>
  </si>
  <si>
    <t>W8.506.2</t>
  </si>
  <si>
    <t>W8.506.3</t>
  </si>
  <si>
    <t>W8.506.4</t>
  </si>
  <si>
    <t>W8.506.5</t>
  </si>
  <si>
    <t>W8.506.6</t>
  </si>
  <si>
    <t>W8.506.7</t>
  </si>
  <si>
    <t>1kV "NYY" Yeraltı Kablosu</t>
  </si>
  <si>
    <t>W8.506.7.1</t>
  </si>
  <si>
    <t>W8.506.7.2</t>
  </si>
  <si>
    <t>W8.506.7.3</t>
  </si>
  <si>
    <t>W8.506.7.4</t>
  </si>
  <si>
    <t>W8.506.7.5</t>
  </si>
  <si>
    <t>W8.506.7.6</t>
  </si>
  <si>
    <t>W8.506.7.7</t>
  </si>
  <si>
    <t>W8.507.1</t>
  </si>
  <si>
    <t>W8.507.2</t>
  </si>
  <si>
    <t>W8.507.3</t>
  </si>
  <si>
    <t>W8.507.4</t>
  </si>
  <si>
    <t>W8.507.5</t>
  </si>
  <si>
    <t>W8.507.6</t>
  </si>
  <si>
    <t>W8.507.7</t>
  </si>
  <si>
    <t>W8.507.8</t>
  </si>
  <si>
    <t>W8.507.9</t>
  </si>
  <si>
    <t>W8.507.9.1</t>
  </si>
  <si>
    <t>W8.507.9.2</t>
  </si>
  <si>
    <t>W8.507.9.3</t>
  </si>
  <si>
    <t>W8.507.9.4</t>
  </si>
  <si>
    <t>W8.507.10</t>
  </si>
  <si>
    <t>W8.507.11</t>
  </si>
  <si>
    <t xml:space="preserve">Dikili Tip Kabinet ve İç Ekipmanlarının Temini, </t>
  </si>
  <si>
    <t>W8.507.12</t>
  </si>
  <si>
    <t>W8.507.13</t>
  </si>
  <si>
    <t>W8.508.1</t>
  </si>
  <si>
    <t>W8.508.2</t>
  </si>
  <si>
    <t>W8.508.3</t>
  </si>
  <si>
    <t>İdari Bina Yangın İhbar Tesisatı Tesisi</t>
  </si>
  <si>
    <t>W8.508.4</t>
  </si>
  <si>
    <t>İdari Bina Data-Haberleşme Tesisatı Tesisi</t>
  </si>
  <si>
    <t>W8.509.1</t>
  </si>
  <si>
    <t>W8.509.2</t>
  </si>
  <si>
    <t>Su Deposu Yangın İhbar Tesisatı Tesisi</t>
  </si>
  <si>
    <t>W8.510.1</t>
  </si>
  <si>
    <t>W8.510.2</t>
  </si>
  <si>
    <t>Klor Binası Yangın İhbar Tesisatı Tesisi</t>
  </si>
  <si>
    <t>TRAFO BİNALARI</t>
  </si>
  <si>
    <t>W8.511.1</t>
  </si>
  <si>
    <t>Trafo Binası Aydınlatma Priz Tesisatı Tesisi</t>
  </si>
  <si>
    <t>W8.511.2</t>
  </si>
  <si>
    <t>Trafo Binası Yangın İhbar Tesisatı Tesisi</t>
  </si>
  <si>
    <t>W8.511.3</t>
  </si>
  <si>
    <t>W8.512.1</t>
  </si>
  <si>
    <t>W8.512.2</t>
  </si>
  <si>
    <t>W8.513.1</t>
  </si>
  <si>
    <t>W8.513.2</t>
  </si>
  <si>
    <t>W8.514.1</t>
  </si>
  <si>
    <t>W8.514.2</t>
  </si>
  <si>
    <t>W8.514.3</t>
  </si>
  <si>
    <t>W8.514.4</t>
  </si>
  <si>
    <t>W8.514.5</t>
  </si>
  <si>
    <t>W8.514.6</t>
  </si>
  <si>
    <t>W8.514.6.1</t>
  </si>
  <si>
    <t>W8.514.6.2</t>
  </si>
  <si>
    <t>W8.514.6.3</t>
  </si>
  <si>
    <t>W8.514.6.4</t>
  </si>
  <si>
    <t>W8.514.7</t>
  </si>
  <si>
    <t>W8.514.8</t>
  </si>
  <si>
    <t>W8.514.9</t>
  </si>
  <si>
    <t>W8.514.10</t>
  </si>
  <si>
    <t>W8.514.11</t>
  </si>
  <si>
    <t>W8.514.12</t>
  </si>
  <si>
    <t>W8.515.1</t>
  </si>
  <si>
    <t>W8.515.1.1</t>
  </si>
  <si>
    <t>W8.515.1.2</t>
  </si>
  <si>
    <t>W8.515.1.3</t>
  </si>
  <si>
    <t>W8.515.2</t>
  </si>
  <si>
    <t>W8.515.2.1</t>
  </si>
  <si>
    <t>W8.515.2.2</t>
  </si>
  <si>
    <t>W8.515.2.3</t>
  </si>
  <si>
    <t>W8.515.3</t>
  </si>
  <si>
    <t>W8.515.3.1</t>
  </si>
  <si>
    <t>W8.515.3.2</t>
  </si>
  <si>
    <t>W8.516.1</t>
  </si>
  <si>
    <t>W8.516.2</t>
  </si>
  <si>
    <t>W8.516.3</t>
  </si>
  <si>
    <t>W8.516.4</t>
  </si>
  <si>
    <t>W8.516.5</t>
  </si>
  <si>
    <t>W8.516.6</t>
  </si>
  <si>
    <t>W8.516.7</t>
  </si>
  <si>
    <t>W8.516.7.1</t>
  </si>
  <si>
    <t>W8.516.8</t>
  </si>
  <si>
    <t>Kuyular için (Debi: 75 lt/sn Hm: 75 mSS) derin kuyu dalgıç pompası temin ve montajı</t>
  </si>
  <si>
    <t>Kuyular için (Debi: 75 lt/sn Hm: 65 mSS) derin kuyu dalgıç pompası temin ve montajı</t>
  </si>
  <si>
    <t>110 V Şarj Tertibatı, Akü Grubu Ve Panosu (50 Ah)</t>
  </si>
  <si>
    <t>KUYU Otomasyon Panosu Temini ve Montajı</t>
  </si>
  <si>
    <t>W8.515.3.3</t>
  </si>
  <si>
    <t>DN80 PN10 çekvalf temini ve montaj işleri</t>
  </si>
  <si>
    <t>W8.401.26</t>
  </si>
  <si>
    <t>W8.401.27</t>
  </si>
  <si>
    <t>DN50 PN10 küresel vana temini ve montaj işleri</t>
  </si>
  <si>
    <t>DN100 PN10 tijli sürgülü vana temini ve montaj işleri</t>
  </si>
  <si>
    <t>D-VI (Duacı) depoya giriş için DN1200 PN10 hat branşman odası mekanik ekipman temin ve montajı</t>
  </si>
  <si>
    <t>D-V depoya giriş için DN1200 PN16 hat branşman odası mekanik ekipman temin ve montajı</t>
  </si>
  <si>
    <t>Ø1200 mm çaplı PN16 basınç kırıcılı vana odası mekanik ekipman temin ve montajı</t>
  </si>
  <si>
    <t>W8.402.13</t>
  </si>
  <si>
    <t>götürü</t>
  </si>
  <si>
    <t>W8.518.2</t>
  </si>
  <si>
    <t>Ekipmanların haberleşme kartları ve birbiri ile irtibatları için ihtiyaç duyulan kablolar dahil olmak üzere; bilgisayarların konulacağı masa, sandalye, kontrol odası kliması vs her nevi malzeme temini, nakliyesi, montajı, testleri dahil birim fiyatıdır.</t>
  </si>
  <si>
    <t>W8.518.1.1c</t>
  </si>
  <si>
    <t>DCS sistemi ve orijinal program (CD leri dahil) malzeme temini, nakliyesi ve işçiliği dahil yapılması</t>
  </si>
  <si>
    <t>W8.518.1.1b</t>
  </si>
  <si>
    <t>Bilgissyar, yazıcı, ana ekran ve orijinal program (CD ler dahil) temini nakliyesi ve işçiliği dahil yapılması</t>
  </si>
  <si>
    <t>W8.518.1.1a</t>
  </si>
  <si>
    <t>Ana Kontrol Odası Ekipmanı Temini ve Montajı</t>
  </si>
  <si>
    <t>W8.518.1</t>
  </si>
  <si>
    <t>OTOMASYON İŞLERİ</t>
  </si>
  <si>
    <t>Aydınlatma priz tesisatı kablo, anahtar, priz, kablo tavası  malzeme temini, nakliyesi ve işçiliği dahil yapılması</t>
  </si>
  <si>
    <t>W8.517.3c</t>
  </si>
  <si>
    <t>Otomasyon panosu malzeme temini, nakliyesi ve işçiliği dahil yapılması</t>
  </si>
  <si>
    <t>W8.517.3b</t>
  </si>
  <si>
    <t>Enerji temini ve elektrik dağıtım panosu temini, nakliyesi ve işçiliği dahil yapılması</t>
  </si>
  <si>
    <t>W8.517.3a</t>
  </si>
  <si>
    <t>İsale Hattı Enerji Kırıcı Odası Enerji Temini, Enerji  ve Otomasyon Ekipmanı Temini ve Montajı</t>
  </si>
  <si>
    <t>W8.517.3</t>
  </si>
  <si>
    <t>W8.517.2.4c</t>
  </si>
  <si>
    <t>W8.517.2.4b</t>
  </si>
  <si>
    <t>W8.517.2.4a</t>
  </si>
  <si>
    <t>İsale Hattı Odabaşı Branşmanı Vana Odası Enerji Temini, Enerji  ve Otomasyon Ekipmanı Temini ve Montajı</t>
  </si>
  <si>
    <t>W8.517.2.4</t>
  </si>
  <si>
    <t>W8.517.2.3c</t>
  </si>
  <si>
    <t>W8.517.2.3b</t>
  </si>
  <si>
    <t>W8.517.2.3a</t>
  </si>
  <si>
    <t>İsale Hattı Başköy Branşmanı Vana OdasıEnerji Temini, Enerji  ve Otomasyon Ekipmanı Temini ve Montajı</t>
  </si>
  <si>
    <t>W8.517.2.3</t>
  </si>
  <si>
    <t>W8.517.2.2c</t>
  </si>
  <si>
    <t>W8.517.2.2b</t>
  </si>
  <si>
    <t>W8.517.2.2a</t>
  </si>
  <si>
    <t>İsale Hattı Branşman-2 Vana Odası Enerji Temini, Enerji  ve Otomasyon Ekipmanı Temini ve Montajı</t>
  </si>
  <si>
    <t>W8.517.2.2</t>
  </si>
  <si>
    <t>W8.517.2.1c</t>
  </si>
  <si>
    <t>W8.517.2.1b</t>
  </si>
  <si>
    <t>W8.517.2.1a</t>
  </si>
  <si>
    <t>İsale Hattı Branşman-1 Vana Odası Enerji Temini, Enerji  ve Otomasyon Ekipmanı Temini ve Montajı</t>
  </si>
  <si>
    <t>W8.517.2.1</t>
  </si>
  <si>
    <t>İsale Hattı Branşman Vana Odaları Enerji Temini, Enerji  ve Otomasyon Ekipmanı Temini ve Montajı</t>
  </si>
  <si>
    <t>W8.517.2</t>
  </si>
  <si>
    <t>W8.517.1.3c</t>
  </si>
  <si>
    <t>W8.517.1.3b</t>
  </si>
  <si>
    <t>W8.517.1.3a</t>
  </si>
  <si>
    <t>D-VI Depo Hat Vanası, Debimetre, Depo Haznelerine Giriş Vanaları Odaları ve Depo Hazneleri Seviye Ölçerleri  Enerji Temini, Enerji  ve Otomasyon Ekipmanı Temini ve Montajı</t>
  </si>
  <si>
    <t>W8.517.1.3</t>
  </si>
  <si>
    <t>W8.517.1.2c</t>
  </si>
  <si>
    <t>W8.517.1.2b</t>
  </si>
  <si>
    <t>W8.517.1.2a</t>
  </si>
  <si>
    <t>D-V Depo Hat Vanası, Debimetre, Depo Haznelerine Giriş Vanaları Odaları ve Depo Hazneleri Seviye Ölçerleri Enerji Temini, Enerji  ve Otomasyon Ekipmanı Temini ve Montajı</t>
  </si>
  <si>
    <t>W8.517.1.2</t>
  </si>
  <si>
    <t>W8.517.1.1c</t>
  </si>
  <si>
    <t>W8.517.1.1b</t>
  </si>
  <si>
    <t>W8.517.1.1a</t>
  </si>
  <si>
    <t>D-IV Depo Hat Vanası, Debimetre, Depo Haznelerine Giriş Vanaları Odaları ve Depo Hazneleri Seviye Ölçerleri Enerji Temini, Enerji  ve Otomasyon Ekipmanı Temini ve Montajı</t>
  </si>
  <si>
    <t>W8.517.1.1</t>
  </si>
  <si>
    <t>Besleme Depoları Hat Vanası, Debimetre, Depo Haznelerine Giriş Vanaları Odaları ve Depo Hazneleri Seviye Ölçerleri Enerji Temini, Enerji  ve Otomasyon Ekipmanı Temini ve Montajı</t>
  </si>
  <si>
    <t>W8.517.1</t>
  </si>
  <si>
    <t>İSALE HATTI MANEVRA ODALARI ENERJİ VE OTOMASYON İŞLERİ</t>
  </si>
  <si>
    <t xml:space="preserve">400 V, 110 kW Frekans Konvertörü Temini Nakliyesi Ve Montajı </t>
  </si>
  <si>
    <t>W8.516.7.5</t>
  </si>
  <si>
    <t>W8.516.7.4</t>
  </si>
  <si>
    <t>W8.516.7.3</t>
  </si>
  <si>
    <t>Çap Ø1000 Elektromanyetik Tip Debi Ölçüm Seti PN16</t>
  </si>
  <si>
    <t>W8.516.7.2</t>
  </si>
  <si>
    <t>Çap Ø1000 Elektromanyetik Tip Debi Ölçüm Seti PN10</t>
  </si>
  <si>
    <t>W8.514.13</t>
  </si>
  <si>
    <t>Hava Yalıtımlı Metal  Muhafazalı 36 KV, 630 A, 16 kA Kesicili Çıkış Hücreleri</t>
  </si>
  <si>
    <t>W8.514.7.3</t>
  </si>
  <si>
    <t>Hava Yalıtımlı Metal  Muhafazalı 36 KV Gerilim Transformatörü Hücreleri</t>
  </si>
  <si>
    <t>W8.514.7.2</t>
  </si>
  <si>
    <t>Hava Yalıtımlı Metal  Muhafazalı 36 KV, 630 A, 16 kA  Yük Ayırıcılı Giriş Çıkış Hücreleri</t>
  </si>
  <si>
    <t>W8.514.7.1</t>
  </si>
  <si>
    <t>Hava Yalıtımlı Metal  Muhafazalı Hücreler</t>
  </si>
  <si>
    <t>Gaz Yalıtımlı Metal Muhafazalı 36 KV, 630 A, 16 kA Kablo Bağlantı Hücresi</t>
  </si>
  <si>
    <t>W8.514.6.5</t>
  </si>
  <si>
    <t>Hava Yalıtımlı Metal Muhafazalı 36 KV, 630 A, 16 kA Akım Ve Gerilim Ölçü Hücreleri</t>
  </si>
  <si>
    <t>Gax Yalıtımlı Metal Muhafazalı 36 KV, 630 A, 16 kA Kesicili Çıkış Hücreleri</t>
  </si>
  <si>
    <t>Gax Yalıtımlı Metal Muhafazalı 36 KV Gerilim Transformatörü Hücreleri</t>
  </si>
  <si>
    <t>Gax Yalıtımlı Metal Muhafazalı 36 KV, 630 A, 16 kA Yük Ayırıcılı Giriş Çıkış Hücreleri</t>
  </si>
  <si>
    <t>Gaz Yalıtımlı Metal  Muhafazalı Hücreler</t>
  </si>
  <si>
    <t>Aydınlatma priz tesisatı kablo, anahtar, priz malzeme temini, nakliyesi ve işçiliği dahil yapılması</t>
  </si>
  <si>
    <t>W8.510.1c</t>
  </si>
  <si>
    <t>Aydınlatma armatürü malzeme temini, nakliyesi ve işçiliği dahil yapılması</t>
  </si>
  <si>
    <t>W8.510.1b</t>
  </si>
  <si>
    <t>Elektrik dağıtım panosu malzeme temini, nakliyesi ve işçiliği dahil yapılması</t>
  </si>
  <si>
    <t>W8.510.1a</t>
  </si>
  <si>
    <t>W8.509.1c</t>
  </si>
  <si>
    <t>W8.509.1b</t>
  </si>
  <si>
    <t>W8.509.1a</t>
  </si>
  <si>
    <t>Adresli sıfırlanabilir yangın ihbar butonu, optik duman dedektörü, kombine optik duman ve sıcaklık dedekdörü, flaşörlü elektronik yangın ihbar sireni, yangın alarm kabloları dahil malzeme temini, nakliyesi ve işçiliği dahil yapılması</t>
  </si>
  <si>
    <t>W8.508.3b</t>
  </si>
  <si>
    <t>Yangın alarm santralı malzeme temini, nakliyesi ve işçiliği dahil yapılması</t>
  </si>
  <si>
    <t>W8.508.3a</t>
  </si>
  <si>
    <t>W8.508.2c</t>
  </si>
  <si>
    <t>W8.508.2b</t>
  </si>
  <si>
    <t>W8.508.2a</t>
  </si>
  <si>
    <t>50 mm² elektrolitik bakır iletken ve toprak elektrodu, termokaynak ek malzemesi malzeme temini, nakliyesi ve işçiliği dahil yapılması</t>
  </si>
  <si>
    <t>W8.504.1c</t>
  </si>
  <si>
    <t>Çatı direği, iletken koruyucu borusu, poligon çelik direk ve işin yapılması için gerekli her türlü galvaniz malzeme dahil, malzeme temini, nakliyesi ve işçiliği dahil yapılması</t>
  </si>
  <si>
    <t>W8.504.1b</t>
  </si>
  <si>
    <t>Aktif yakalama ucu ortalama uyarım yolu dl= 20-25 mt (TS EN 62305-1/2/3/4 ) ve Aktif yakalama ucu ortalama uyarım yolu l=60 mt (TS EN 62305-1/2/3/4 ) malzeme temini, nakliyesi ve işçiliği dahil yapılması</t>
  </si>
  <si>
    <t>W8.504.1a</t>
  </si>
  <si>
    <t>W8.503.2</t>
  </si>
  <si>
    <t>Jeneratörün kaidesi dahil montajının yapılarak devreye alınması</t>
  </si>
  <si>
    <t>W8.503.1.3c</t>
  </si>
  <si>
    <t>Jeneratör  kumanda kuvvet panosu malzeme temini, nakliyesi yapılması</t>
  </si>
  <si>
    <t>W8.503.1.3b</t>
  </si>
  <si>
    <t>Jeneratör grubu ve kabini temini, nakliyesi yapılması</t>
  </si>
  <si>
    <t>W8.503.1.3a</t>
  </si>
  <si>
    <t>TR-3 için 1500 d/d 1250 KVA (Tam Yükte Sürekli Çalışma Gücü)</t>
  </si>
  <si>
    <t>W8.503.1.2c</t>
  </si>
  <si>
    <t>W8.503.1.2b</t>
  </si>
  <si>
    <t>W8.503.1.2a</t>
  </si>
  <si>
    <t>TR-2 için 1500 d/d 1250 KVA (Tam Yükte Sürekli Çalışma Gücü)</t>
  </si>
  <si>
    <t>W8.503.1.1c</t>
  </si>
  <si>
    <t>W8.503.1.1b</t>
  </si>
  <si>
    <t>W8.503.1.1a</t>
  </si>
  <si>
    <t>TR-1 için 1500 d/d 1600 KVA (Tam Yükte Sürekli Çalışma Gücü)</t>
  </si>
  <si>
    <t xml:space="preserve">LIYCY, LIYC2YSinyal Kablosu </t>
  </si>
  <si>
    <t>Odabaşı mevkii için DN500 PN10 branşman odası mekanik ekipman temin ve montajı</t>
  </si>
  <si>
    <t>Başköy mevkii için DN400 PN10 branşman odası mekanik ekipman temin ve montajı</t>
  </si>
  <si>
    <t>Tesisi İçi Servis Yollarının Yapılması, Çevre Duvarı, Tesis Giriş Yapısı Ve Kapısı Yapılması, Kuyu açılması ve Ağaç dikimi Toplamı :</t>
  </si>
  <si>
    <t>Götürü</t>
  </si>
  <si>
    <t>W8.302.c</t>
  </si>
  <si>
    <t>W8.302.b</t>
  </si>
  <si>
    <t>W8.302.a</t>
  </si>
  <si>
    <t>W8.302</t>
  </si>
  <si>
    <t>W8.301.e</t>
  </si>
  <si>
    <t>W8.301.d</t>
  </si>
  <si>
    <t>W8.301.c</t>
  </si>
  <si>
    <t>W8.301.b</t>
  </si>
  <si>
    <t>Makine ile patlayıcı madde kullanmadan her derinlik ve her genişlikte bina kazısı yapılması ve kazıdan çıkan moloz malzemenin nakli ile PVC drenfleks borunun ve toplama bacasının temini ve döşenmesi işleri</t>
  </si>
  <si>
    <t>W8.301.a</t>
  </si>
  <si>
    <t>W8.301</t>
  </si>
  <si>
    <t>W8.300.g</t>
  </si>
  <si>
    <t>Manevra Odası Çatısının Uzay Kafes Sistem olarak Projelendirilmesi ve İmalatının yapılması, Mevcut ahşap, betonarme yada çelik aşıklar üzerine, 50 mm poliüretan yalıtımlı (üstü 0.50 mm kalınlıkta boyalı galvanizli sac ve altı 0.40 mm kalınlıkta boyalı galvanizli sac) çatı paneli ile çatı örtüsü yapılması</t>
  </si>
  <si>
    <t>W8.300.f</t>
  </si>
  <si>
    <t>W8.300.e</t>
  </si>
  <si>
    <t>W8.300.d</t>
  </si>
  <si>
    <t>W8.300.c</t>
  </si>
  <si>
    <t>W8.300.b</t>
  </si>
  <si>
    <t>Makine ile patlayıcı madde kullanmadan her derinlik ve her genişlikte depo kazısı yapılması ve kazıdan çıkan moloz malzemenin nakli ile PVC drenfleks borunun ve toplama bacasının temini ve döşenmesi işleri</t>
  </si>
  <si>
    <t>W8.300.a</t>
  </si>
  <si>
    <t>W8.300</t>
  </si>
  <si>
    <t xml:space="preserve">ALT KEŞİF C: "TESİS İMALATLARI"  </t>
  </si>
  <si>
    <t>W8.217.1</t>
  </si>
  <si>
    <t>Betonarme Branşman Odası yapılması (Ø1200 hat için)</t>
  </si>
  <si>
    <t>Betonarme Branşman Odası yapılması (Ø400/Ø500 hat için)</t>
  </si>
  <si>
    <t>İdare tarafınca temin edilmiş ve geçici stok sahalarında bulunan  DN1200 mm boruların şantiye içi nakledilmesi</t>
  </si>
  <si>
    <t>Her derinlikte Yağmursuyu Kanalı ve Izgarası yapılması. (L=7,50 m)</t>
  </si>
  <si>
    <t>4 m3 Kapasiteli Betonarme Sızdırmaz Foseptik Yapısı</t>
  </si>
  <si>
    <t>Dış çap Ø63 mm PE100 PN10 basınçlı boru temin ve montajı</t>
  </si>
  <si>
    <t>Servis Suyu Hidroforu (Qp=12 m3/sa, Hm=60 mSS, 3 pompalı, frekans konvertörlü) temini ve montaj işleri</t>
  </si>
  <si>
    <t>Sprinkler Suyu Hidroforu (Qp=71 m3/sa, Hm=50 mSS, 3 pompalı, frekans konvertörlü) temini ve montaj işleri</t>
  </si>
  <si>
    <t>Klor Buster Pompaları (Qp=9 m3/sa, Hm=50 mSS) temini ve montaj işleri</t>
  </si>
  <si>
    <t>Tesbit kitlesi betonu imalatının yapılması</t>
  </si>
  <si>
    <t>Her çapta çelik boru ve özel imalatlarının temini ve montajı</t>
  </si>
  <si>
    <t>Çalışma ağırlığı en az 80 kg ve Santrifüj kuvveti en az 15 kN Kompaktör</t>
  </si>
  <si>
    <t>En az 10 ton kapasiteli Su tankeri;</t>
  </si>
  <si>
    <t>Kova kapasitesi enaz 2.5m³ olan Loder (yükleyici)</t>
  </si>
  <si>
    <t>Kamyonun 1 saatlik ücreti (en az 15 ton kapasiteli)</t>
  </si>
  <si>
    <t>KUZEY ANTALYA İÇMESUYU TEMİN PROJESİ YAPIM İŞİ</t>
  </si>
  <si>
    <t>KUVVET VE KUMANDA KABLOLARI TOPLAMI</t>
  </si>
  <si>
    <t>KABLO TAŞIMA SİSTEMLERİ TOPLAMI</t>
  </si>
  <si>
    <t>JENERATÖR GRUBU TEMİNİ VE MONTAJI TOPLAMI</t>
  </si>
  <si>
    <t>YILDIRIMDAN KORUNMA TESİSATI TOPLAMI</t>
  </si>
  <si>
    <t>TOPRAKLAMA SİSTEMİ TOPLAMI</t>
  </si>
  <si>
    <t>SAHA AYDINLATAMA TOPLAMI</t>
  </si>
  <si>
    <t>KAPALI DEVRE TV SİSTEMİ TOPLAMI</t>
  </si>
  <si>
    <t>İDARİ BİNA TOPLAMI</t>
  </si>
  <si>
    <t>SU DEPOSU (10.000 m³) TOPLAMI</t>
  </si>
  <si>
    <t>KLOR BİNASI TOPLAMI</t>
  </si>
  <si>
    <t>TRAFO BİNALARI TOPLAMI</t>
  </si>
  <si>
    <t>KUYUBAŞI BİNASI TOPLAMI</t>
  </si>
  <si>
    <t>OG DAĞITIM MERKEZİ TOPLAMI</t>
  </si>
  <si>
    <t>ENERJİ NAKİL HATTI VE TRAFO TOPLAMI</t>
  </si>
  <si>
    <t>AG - MCC - OTOMASYON PANOLARI TOPLAMI</t>
  </si>
  <si>
    <t>İSALE HATTI MANEVRA ODALARI ENERJİ VE OTOMASYON İŞLERİ TOPLAMI</t>
  </si>
  <si>
    <t>OTOMASYON İŞLERİ TOPLAMI</t>
  </si>
  <si>
    <t>ENSTRUMANTASYON TOPLAMI</t>
  </si>
  <si>
    <t>GENEL TOPLAM D (A+B+C+D+E+F+G)</t>
  </si>
  <si>
    <t>ALT KEŞİF G TOPLAMI</t>
  </si>
  <si>
    <t>ALT KEŞİF F TOPLAMI</t>
  </si>
  <si>
    <t>ALT KEŞİF E TOPLAMI</t>
  </si>
  <si>
    <t>ALT KEŞİF D TOPLAMI</t>
  </si>
  <si>
    <t>ALT KEŞİF C TOPLAMI</t>
  </si>
  <si>
    <t>ALT KEŞİF B TOPLAMI</t>
  </si>
  <si>
    <t>ALT KEŞİF A TOPLAMI</t>
  </si>
  <si>
    <t>KEŞİF ÖZETİ</t>
  </si>
  <si>
    <t>KUZEY ANTALYA İÇMESUYU PROJESİ YAPIM İŞİ</t>
  </si>
  <si>
    <t xml:space="preserve">PARA BİRİMİ
 (…..) </t>
  </si>
  <si>
    <t>W8.405.5</t>
  </si>
  <si>
    <t>Her çapta AISI304 kalite paslanmaz çelik boru ve özel imalatlarının temini ve montajı</t>
  </si>
  <si>
    <t>W8.208.2</t>
  </si>
  <si>
    <t>İdare tarafından temin edilen Düktil borular için conta temini, nakli ve montajı</t>
  </si>
  <si>
    <t>Adet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</si>
</sst>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quot;₺&quot;#,##0.00"/>
    <numFmt numFmtId="165" formatCode="0.0%"/>
  </numFmts>
  <fonts count="21" x14ac:knownFonts="1">
    <font>
      <sz val="11"/>
      <color theme="1"/>
      <name val="Calibri"/>
      <family val="2"/>
      <charset val="162"/>
      <scheme val="minor"/>
    </font>
    <font>
      <sz val="11"/>
      <color theme="1"/>
      <name val="Calibri"/>
      <family val="2"/>
      <charset val="162"/>
      <scheme val="minor"/>
    </font>
    <font>
      <sz val="10"/>
      <name val="Arial"/>
      <family val="2"/>
      <charset val="162"/>
    </font>
    <font>
      <b/>
      <sz val="12"/>
      <name val="Times New Roman"/>
      <family val="1"/>
      <charset val="162"/>
    </font>
    <font>
      <sz val="12"/>
      <name val="Times New Roman"/>
      <family val="1"/>
      <charset val="162"/>
    </font>
    <font>
      <vertAlign val="superscript"/>
      <sz val="12"/>
      <name val="Times New Roman"/>
      <family val="1"/>
      <charset val="162"/>
    </font>
    <font>
      <b/>
      <sz val="14"/>
      <name val="Times New Roman"/>
      <family val="1"/>
    </font>
    <font>
      <b/>
      <sz val="12"/>
      <name val="Times New Roman"/>
      <family val="1"/>
    </font>
    <font>
      <b/>
      <vertAlign val="superscript"/>
      <sz val="12"/>
      <name val="Times New Roman"/>
      <family val="1"/>
      <charset val="162"/>
    </font>
    <font>
      <sz val="12"/>
      <name val="Arial"/>
      <family val="2"/>
      <charset val="162"/>
    </font>
    <font>
      <sz val="12"/>
      <color indexed="8"/>
      <name val="Times New Roman"/>
      <family val="1"/>
      <charset val="162"/>
    </font>
    <font>
      <sz val="12"/>
      <name val="Times New Roman"/>
      <family val="1"/>
    </font>
    <font>
      <i/>
      <sz val="12"/>
      <name val="Times New Roman"/>
      <family val="1"/>
      <charset val="162"/>
    </font>
    <font>
      <i/>
      <sz val="11"/>
      <name val="Times New Roman"/>
      <family val="1"/>
      <charset val="162"/>
    </font>
    <font>
      <sz val="12"/>
      <color theme="0" tint="-0.34998626667073579"/>
      <name val="Times New Roman"/>
      <family val="1"/>
      <charset val="162"/>
    </font>
    <font>
      <sz val="10"/>
      <name val="Times New Roman"/>
      <family val="1"/>
      <charset val="162"/>
    </font>
    <font>
      <sz val="16"/>
      <name val="Times New Roman"/>
      <family val="1"/>
      <charset val="162"/>
    </font>
    <font>
      <b/>
      <sz val="20"/>
      <name val="Times New Roman"/>
      <family val="1"/>
      <charset val="162"/>
    </font>
    <font>
      <sz val="18"/>
      <name val="Times New Roman"/>
      <family val="1"/>
      <charset val="162"/>
    </font>
    <font>
      <b/>
      <sz val="20"/>
      <color theme="1"/>
      <name val="Times New Roman"/>
      <family val="1"/>
      <charset val="162"/>
    </font>
    <font>
      <b/>
      <sz val="16"/>
      <name val="Times New Roman"/>
      <family val="1"/>
      <charset val="162"/>
    </font>
  </fonts>
  <fills count="11">
    <fill>
      <patternFill patternType="none"/>
    </fill>
    <fill>
      <patternFill patternType="gray125"/>
    </fill>
    <fill>
      <patternFill patternType="solid">
        <fgColor theme="9" tint="0.399975585192419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6" tint="0.39997558519241921"/>
        <bgColor indexed="64"/>
      </patternFill>
    </fill>
    <fill>
      <patternFill patternType="solid">
        <fgColor theme="0" tint="-0.249977111117893"/>
        <bgColor indexed="64"/>
      </patternFill>
    </fill>
    <fill>
      <patternFill patternType="solid">
        <fgColor theme="7" tint="0.39997558519241921"/>
        <bgColor indexed="64"/>
      </patternFill>
    </fill>
    <fill>
      <patternFill patternType="solid">
        <fgColor theme="0" tint="-0.14999847407452621"/>
        <bgColor indexed="64"/>
      </patternFill>
    </fill>
    <fill>
      <patternFill patternType="solid">
        <fgColor rgb="FFFFFF00"/>
        <bgColor indexed="64"/>
      </patternFill>
    </fill>
  </fills>
  <borders count="8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auto="1"/>
      </right>
      <top style="medium">
        <color indexed="64"/>
      </top>
      <bottom style="thin">
        <color auto="1"/>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auto="1"/>
      </right>
      <top style="thin">
        <color auto="1"/>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auto="1"/>
      </top>
      <bottom style="medium">
        <color indexed="64"/>
      </bottom>
      <diagonal/>
    </border>
    <border>
      <left style="medium">
        <color indexed="64"/>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auto="1"/>
      </right>
      <top/>
      <bottom style="thin">
        <color auto="1"/>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auto="1"/>
      </right>
      <top/>
      <bottom/>
      <diagonal/>
    </border>
    <border>
      <left/>
      <right/>
      <top style="thin">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style="thin">
        <color auto="1"/>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thin">
        <color auto="1"/>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auto="1"/>
      </right>
      <top style="hair">
        <color indexed="64"/>
      </top>
      <bottom style="medium">
        <color indexed="64"/>
      </bottom>
      <diagonal/>
    </border>
    <border>
      <left/>
      <right style="thin">
        <color auto="1"/>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top style="medium">
        <color indexed="64"/>
      </top>
      <bottom style="hair">
        <color indexed="64"/>
      </bottom>
      <diagonal/>
    </border>
    <border>
      <left/>
      <right/>
      <top style="hair">
        <color indexed="64"/>
      </top>
      <bottom style="hair">
        <color indexed="64"/>
      </bottom>
      <diagonal/>
    </border>
    <border>
      <left/>
      <right/>
      <top style="hair">
        <color indexed="64"/>
      </top>
      <bottom style="medium">
        <color indexed="64"/>
      </bottom>
      <diagonal/>
    </border>
    <border>
      <left/>
      <right style="medium">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right style="medium">
        <color indexed="64"/>
      </right>
      <top style="thin">
        <color indexed="64"/>
      </top>
      <bottom/>
      <diagonal/>
    </border>
    <border>
      <left style="thin">
        <color indexed="64"/>
      </left>
      <right/>
      <top style="thin">
        <color indexed="64"/>
      </top>
      <bottom/>
      <diagonal/>
    </border>
    <border>
      <left/>
      <right style="medium">
        <color indexed="64"/>
      </right>
      <top style="medium">
        <color indexed="64"/>
      </top>
      <bottom style="thin">
        <color auto="1"/>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style="medium">
        <color indexed="64"/>
      </top>
      <bottom style="thin">
        <color indexed="64"/>
      </bottom>
      <diagonal/>
    </border>
    <border diagonalUp="1" diagonalDown="1">
      <left style="thin">
        <color indexed="64"/>
      </left>
      <right/>
      <top style="thin">
        <color indexed="64"/>
      </top>
      <bottom/>
      <diagonal style="thin">
        <color indexed="64"/>
      </diagonal>
    </border>
    <border diagonalUp="1" diagonalDown="1">
      <left/>
      <right style="medium">
        <color indexed="64"/>
      </right>
      <top style="thin">
        <color indexed="64"/>
      </top>
      <bottom/>
      <diagonal style="thin">
        <color indexed="64"/>
      </diagonal>
    </border>
    <border diagonalUp="1" diagonalDown="1">
      <left style="thin">
        <color indexed="64"/>
      </left>
      <right/>
      <top/>
      <bottom/>
      <diagonal style="thin">
        <color indexed="64"/>
      </diagonal>
    </border>
    <border diagonalUp="1" diagonalDown="1">
      <left/>
      <right style="medium">
        <color indexed="64"/>
      </right>
      <top/>
      <bottom/>
      <diagonal style="thin">
        <color indexed="64"/>
      </diagonal>
    </border>
    <border diagonalUp="1" diagonalDown="1">
      <left style="thin">
        <color indexed="64"/>
      </left>
      <right/>
      <top/>
      <bottom style="thin">
        <color indexed="64"/>
      </bottom>
      <diagonal style="thin">
        <color indexed="64"/>
      </diagonal>
    </border>
    <border diagonalUp="1" diagonalDown="1">
      <left/>
      <right style="medium">
        <color indexed="64"/>
      </right>
      <top/>
      <bottom style="thin">
        <color indexed="64"/>
      </bottom>
      <diagonal style="thin">
        <color indexed="64"/>
      </diagonal>
    </border>
    <border diagonalUp="1" diagonalDown="1">
      <left style="thin">
        <color indexed="64"/>
      </left>
      <right/>
      <top style="thin">
        <color indexed="64"/>
      </top>
      <bottom/>
      <diagonal style="hair">
        <color indexed="64"/>
      </diagonal>
    </border>
    <border diagonalUp="1" diagonalDown="1">
      <left/>
      <right style="medium">
        <color indexed="64"/>
      </right>
      <top style="thin">
        <color indexed="64"/>
      </top>
      <bottom/>
      <diagonal style="hair">
        <color indexed="64"/>
      </diagonal>
    </border>
    <border diagonalUp="1" diagonalDown="1">
      <left style="thin">
        <color indexed="64"/>
      </left>
      <right/>
      <top/>
      <bottom/>
      <diagonal style="hair">
        <color indexed="64"/>
      </diagonal>
    </border>
    <border diagonalUp="1" diagonalDown="1">
      <left/>
      <right style="medium">
        <color indexed="64"/>
      </right>
      <top/>
      <bottom/>
      <diagonal style="hair">
        <color indexed="64"/>
      </diagonal>
    </border>
    <border diagonalUp="1" diagonalDown="1">
      <left style="thin">
        <color indexed="64"/>
      </left>
      <right/>
      <top/>
      <bottom style="medium">
        <color indexed="64"/>
      </bottom>
      <diagonal style="hair">
        <color indexed="64"/>
      </diagonal>
    </border>
    <border diagonalUp="1" diagonalDown="1">
      <left/>
      <right style="medium">
        <color indexed="64"/>
      </right>
      <top/>
      <bottom style="medium">
        <color indexed="64"/>
      </bottom>
      <diagonal style="hair">
        <color indexed="64"/>
      </diagonal>
    </border>
  </borders>
  <cellStyleXfs count="7">
    <xf numFmtId="0" fontId="0" fillId="0" borderId="0"/>
    <xf numFmtId="0" fontId="2" fillId="0" borderId="0"/>
    <xf numFmtId="0" fontId="2" fillId="0" borderId="0"/>
    <xf numFmtId="0" fontId="1" fillId="0" borderId="0"/>
    <xf numFmtId="0" fontId="2" fillId="0" borderId="0"/>
    <xf numFmtId="9" fontId="1" fillId="0" borderId="0" applyFont="0" applyFill="0" applyBorder="0" applyAlignment="0" applyProtection="0"/>
    <xf numFmtId="43" fontId="1" fillId="0" borderId="0" applyFont="0" applyFill="0" applyBorder="0" applyAlignment="0" applyProtection="0"/>
  </cellStyleXfs>
  <cellXfs count="347">
    <xf numFmtId="0" fontId="0" fillId="0" borderId="0" xfId="0"/>
    <xf numFmtId="0" fontId="4" fillId="3" borderId="0" xfId="1" applyFont="1" applyFill="1" applyAlignment="1">
      <alignment vertical="center"/>
    </xf>
    <xf numFmtId="0" fontId="3" fillId="4" borderId="12" xfId="2" applyFont="1" applyFill="1" applyBorder="1" applyAlignment="1">
      <alignment horizontal="center" vertical="center" wrapText="1"/>
    </xf>
    <xf numFmtId="0" fontId="3" fillId="4" borderId="13" xfId="2" applyFont="1" applyFill="1" applyBorder="1" applyAlignment="1">
      <alignment horizontal="center" vertical="center" wrapText="1"/>
    </xf>
    <xf numFmtId="0" fontId="3" fillId="4" borderId="17" xfId="2" applyFont="1" applyFill="1" applyBorder="1" applyAlignment="1">
      <alignment horizontal="center" vertical="center" wrapText="1"/>
    </xf>
    <xf numFmtId="0" fontId="3" fillId="4" borderId="16" xfId="2" applyFont="1" applyFill="1" applyBorder="1" applyAlignment="1">
      <alignment horizontal="center" vertical="center" wrapText="1"/>
    </xf>
    <xf numFmtId="0" fontId="3" fillId="5" borderId="12" xfId="2" applyFont="1" applyFill="1" applyBorder="1" applyAlignment="1">
      <alignment vertical="center"/>
    </xf>
    <xf numFmtId="0" fontId="3" fillId="5" borderId="18" xfId="2" applyFont="1" applyFill="1" applyBorder="1" applyAlignment="1">
      <alignment vertical="center"/>
    </xf>
    <xf numFmtId="0" fontId="4" fillId="5" borderId="18" xfId="2" applyFont="1" applyFill="1" applyBorder="1" applyAlignment="1">
      <alignment vertical="center"/>
    </xf>
    <xf numFmtId="4" fontId="3" fillId="5" borderId="18" xfId="2" applyNumberFormat="1" applyFont="1" applyFill="1" applyBorder="1" applyAlignment="1">
      <alignment vertical="center"/>
    </xf>
    <xf numFmtId="49" fontId="4" fillId="0" borderId="20" xfId="1" applyNumberFormat="1" applyFont="1" applyBorder="1" applyAlignment="1">
      <alignment horizontal="center" vertical="center"/>
    </xf>
    <xf numFmtId="0" fontId="4" fillId="0" borderId="21" xfId="1" applyFont="1" applyBorder="1" applyAlignment="1">
      <alignment horizontal="justify" vertical="center" wrapText="1"/>
    </xf>
    <xf numFmtId="4" fontId="4" fillId="0" borderId="21" xfId="3" applyNumberFormat="1" applyFont="1" applyBorder="1" applyAlignment="1">
      <alignment horizontal="center" vertical="center" wrapText="1"/>
    </xf>
    <xf numFmtId="4" fontId="4" fillId="0" borderId="22" xfId="1" applyNumberFormat="1" applyFont="1" applyBorder="1" applyAlignment="1">
      <alignment horizontal="center" vertical="center" wrapText="1"/>
    </xf>
    <xf numFmtId="4" fontId="4" fillId="0" borderId="21" xfId="1" applyNumberFormat="1" applyFont="1" applyBorder="1" applyAlignment="1">
      <alignment horizontal="center" vertical="center" wrapText="1"/>
    </xf>
    <xf numFmtId="4" fontId="4" fillId="0" borderId="23" xfId="4" applyNumberFormat="1" applyFont="1" applyBorder="1" applyAlignment="1">
      <alignment horizontal="center" vertical="center"/>
    </xf>
    <xf numFmtId="0" fontId="4" fillId="0" borderId="0" xfId="1" applyFont="1" applyAlignment="1">
      <alignment vertical="center"/>
    </xf>
    <xf numFmtId="49" fontId="4" fillId="0" borderId="24" xfId="1" applyNumberFormat="1" applyFont="1" applyBorder="1" applyAlignment="1">
      <alignment horizontal="center" vertical="center"/>
    </xf>
    <xf numFmtId="0" fontId="4" fillId="0" borderId="25" xfId="1" applyFont="1" applyBorder="1" applyAlignment="1">
      <alignment horizontal="justify" vertical="center" wrapText="1"/>
    </xf>
    <xf numFmtId="4" fontId="4" fillId="0" borderId="25" xfId="3" applyNumberFormat="1" applyFont="1" applyBorder="1" applyAlignment="1">
      <alignment horizontal="center" vertical="center" wrapText="1"/>
    </xf>
    <xf numFmtId="4" fontId="4" fillId="0" borderId="26" xfId="1" applyNumberFormat="1" applyFont="1" applyBorder="1" applyAlignment="1">
      <alignment horizontal="center" vertical="center" wrapText="1"/>
    </xf>
    <xf numFmtId="4" fontId="4" fillId="0" borderId="25" xfId="1" applyNumberFormat="1" applyFont="1" applyBorder="1" applyAlignment="1">
      <alignment horizontal="center" vertical="center" wrapText="1"/>
    </xf>
    <xf numFmtId="4" fontId="4" fillId="0" borderId="27" xfId="4" applyNumberFormat="1" applyFont="1" applyBorder="1" applyAlignment="1">
      <alignment horizontal="center" vertical="center"/>
    </xf>
    <xf numFmtId="49" fontId="4" fillId="0" borderId="28" xfId="1" applyNumberFormat="1" applyFont="1" applyBorder="1" applyAlignment="1">
      <alignment horizontal="center" vertical="center"/>
    </xf>
    <xf numFmtId="0" fontId="4" fillId="0" borderId="29" xfId="1" applyFont="1" applyBorder="1" applyAlignment="1">
      <alignment horizontal="justify" vertical="center" wrapText="1"/>
    </xf>
    <xf numFmtId="4" fontId="4" fillId="0" borderId="29" xfId="3" applyNumberFormat="1" applyFont="1" applyBorder="1" applyAlignment="1">
      <alignment horizontal="center" vertical="center" wrapText="1"/>
    </xf>
    <xf numFmtId="4" fontId="4" fillId="0" borderId="30" xfId="1" applyNumberFormat="1" applyFont="1" applyBorder="1" applyAlignment="1">
      <alignment horizontal="center" vertical="center" wrapText="1"/>
    </xf>
    <xf numFmtId="4" fontId="4" fillId="0" borderId="29" xfId="1" applyNumberFormat="1" applyFont="1" applyBorder="1" applyAlignment="1">
      <alignment horizontal="center" vertical="center" wrapText="1"/>
    </xf>
    <xf numFmtId="4" fontId="4" fillId="0" borderId="31" xfId="4" applyNumberFormat="1" applyFont="1" applyBorder="1" applyAlignment="1">
      <alignment horizontal="center" vertical="center"/>
    </xf>
    <xf numFmtId="49" fontId="4" fillId="0" borderId="32" xfId="1" applyNumberFormat="1" applyFont="1" applyBorder="1" applyAlignment="1">
      <alignment horizontal="center" vertical="center"/>
    </xf>
    <xf numFmtId="0" fontId="4" fillId="0" borderId="33" xfId="1" applyFont="1" applyBorder="1" applyAlignment="1">
      <alignment horizontal="justify" vertical="center" wrapText="1"/>
    </xf>
    <xf numFmtId="4" fontId="4" fillId="0" borderId="33" xfId="3" applyNumberFormat="1" applyFont="1" applyBorder="1" applyAlignment="1">
      <alignment horizontal="center" vertical="center" wrapText="1"/>
    </xf>
    <xf numFmtId="4" fontId="4" fillId="0" borderId="33" xfId="1" applyNumberFormat="1" applyFont="1" applyBorder="1" applyAlignment="1">
      <alignment horizontal="center" vertical="center" wrapText="1"/>
    </xf>
    <xf numFmtId="4" fontId="4" fillId="0" borderId="35" xfId="4" applyNumberFormat="1" applyFont="1" applyBorder="1" applyAlignment="1">
      <alignment horizontal="center" vertical="center"/>
    </xf>
    <xf numFmtId="49" fontId="4" fillId="0" borderId="20" xfId="1" applyNumberFormat="1" applyFont="1" applyBorder="1" applyAlignment="1">
      <alignment horizontal="center" vertical="center" wrapText="1"/>
    </xf>
    <xf numFmtId="0" fontId="4" fillId="0" borderId="21" xfId="1" applyFont="1" applyBorder="1" applyAlignment="1">
      <alignment horizontal="center" vertical="center" wrapText="1"/>
    </xf>
    <xf numFmtId="49" fontId="4" fillId="0" borderId="32" xfId="1" applyNumberFormat="1" applyFont="1" applyBorder="1" applyAlignment="1">
      <alignment horizontal="center" vertical="center" wrapText="1"/>
    </xf>
    <xf numFmtId="0" fontId="4" fillId="0" borderId="29" xfId="1" applyFont="1" applyBorder="1" applyAlignment="1">
      <alignment horizontal="center" vertical="center" wrapText="1"/>
    </xf>
    <xf numFmtId="49" fontId="4" fillId="0" borderId="36" xfId="1" applyNumberFormat="1" applyFont="1" applyBorder="1" applyAlignment="1">
      <alignment horizontal="center" vertical="center" wrapText="1"/>
    </xf>
    <xf numFmtId="0" fontId="4" fillId="0" borderId="37" xfId="1" applyFont="1" applyBorder="1" applyAlignment="1">
      <alignment horizontal="justify" vertical="center" wrapText="1"/>
    </xf>
    <xf numFmtId="0" fontId="4" fillId="0" borderId="37" xfId="1" applyFont="1" applyBorder="1" applyAlignment="1">
      <alignment horizontal="center" vertical="center" wrapText="1"/>
    </xf>
    <xf numFmtId="4" fontId="4" fillId="0" borderId="37" xfId="1" applyNumberFormat="1" applyFont="1" applyBorder="1" applyAlignment="1">
      <alignment horizontal="center" vertical="center" wrapText="1"/>
    </xf>
    <xf numFmtId="4" fontId="4" fillId="0" borderId="38" xfId="4" applyNumberFormat="1" applyFont="1" applyBorder="1" applyAlignment="1">
      <alignment horizontal="center" vertical="center"/>
    </xf>
    <xf numFmtId="49" fontId="4" fillId="0" borderId="24" xfId="1" applyNumberFormat="1" applyFont="1" applyBorder="1" applyAlignment="1">
      <alignment horizontal="center" vertical="center" wrapText="1"/>
    </xf>
    <xf numFmtId="0" fontId="4" fillId="0" borderId="25" xfId="1" applyFont="1" applyBorder="1" applyAlignment="1">
      <alignment horizontal="center" vertical="center" wrapText="1"/>
    </xf>
    <xf numFmtId="4" fontId="4" fillId="0" borderId="33" xfId="1" applyNumberFormat="1" applyFont="1" applyBorder="1" applyAlignment="1">
      <alignment horizontal="center" vertical="center"/>
    </xf>
    <xf numFmtId="49" fontId="4" fillId="0" borderId="39" xfId="1" applyNumberFormat="1" applyFont="1" applyBorder="1" applyAlignment="1">
      <alignment horizontal="center" vertical="center" wrapText="1"/>
    </xf>
    <xf numFmtId="4" fontId="4" fillId="0" borderId="41" xfId="3" applyNumberFormat="1" applyFont="1" applyBorder="1" applyAlignment="1">
      <alignment horizontal="center" vertical="center" wrapText="1"/>
    </xf>
    <xf numFmtId="49" fontId="4" fillId="0" borderId="17" xfId="1" applyNumberFormat="1" applyFont="1" applyBorder="1" applyAlignment="1">
      <alignment horizontal="center" vertical="center" wrapText="1"/>
    </xf>
    <xf numFmtId="49" fontId="4" fillId="0" borderId="42" xfId="1" applyNumberFormat="1" applyFont="1" applyBorder="1" applyAlignment="1">
      <alignment horizontal="center" vertical="center" wrapText="1"/>
    </xf>
    <xf numFmtId="4" fontId="4" fillId="0" borderId="43" xfId="3" applyNumberFormat="1" applyFont="1" applyBorder="1" applyAlignment="1">
      <alignment horizontal="center" vertical="center" wrapText="1"/>
    </xf>
    <xf numFmtId="4" fontId="4" fillId="0" borderId="44" xfId="1" applyNumberFormat="1" applyFont="1" applyBorder="1" applyAlignment="1">
      <alignment horizontal="center" vertical="center" wrapText="1"/>
    </xf>
    <xf numFmtId="4" fontId="4" fillId="0" borderId="43" xfId="1" applyNumberFormat="1" applyFont="1" applyBorder="1" applyAlignment="1">
      <alignment horizontal="center" vertical="center" wrapText="1"/>
    </xf>
    <xf numFmtId="4" fontId="4" fillId="0" borderId="45" xfId="4" applyNumberFormat="1" applyFont="1" applyBorder="1" applyAlignment="1">
      <alignment horizontal="center" vertical="center"/>
    </xf>
    <xf numFmtId="49" fontId="3" fillId="0" borderId="20" xfId="1" applyNumberFormat="1" applyFont="1" applyBorder="1" applyAlignment="1">
      <alignment horizontal="center" vertical="center"/>
    </xf>
    <xf numFmtId="0" fontId="3" fillId="0" borderId="21" xfId="1" applyFont="1" applyBorder="1" applyAlignment="1">
      <alignment horizontal="justify" vertical="center" wrapText="1"/>
    </xf>
    <xf numFmtId="4" fontId="4" fillId="0" borderId="21" xfId="1" applyNumberFormat="1" applyFont="1" applyBorder="1" applyAlignment="1">
      <alignment horizontal="center" vertical="center"/>
    </xf>
    <xf numFmtId="4" fontId="4" fillId="0" borderId="41" xfId="1" applyNumberFormat="1" applyFont="1" applyBorder="1" applyAlignment="1">
      <alignment horizontal="center" vertical="center" wrapText="1"/>
    </xf>
    <xf numFmtId="0" fontId="4" fillId="8" borderId="0" xfId="1" applyFont="1" applyFill="1" applyAlignment="1">
      <alignment vertical="center"/>
    </xf>
    <xf numFmtId="3" fontId="3" fillId="5" borderId="18" xfId="2" applyNumberFormat="1" applyFont="1" applyFill="1" applyBorder="1" applyAlignment="1">
      <alignment vertical="center"/>
    </xf>
    <xf numFmtId="4" fontId="4" fillId="3" borderId="0" xfId="1" applyNumberFormat="1" applyFont="1" applyFill="1" applyAlignment="1">
      <alignment vertical="center"/>
    </xf>
    <xf numFmtId="49" fontId="4" fillId="0" borderId="47" xfId="1" applyNumberFormat="1" applyFont="1" applyBorder="1" applyAlignment="1">
      <alignment horizontal="center" vertical="center" wrapText="1"/>
    </xf>
    <xf numFmtId="0" fontId="10" fillId="0" borderId="48" xfId="2" applyFont="1" applyBorder="1" applyAlignment="1">
      <alignment vertical="center" wrapText="1"/>
    </xf>
    <xf numFmtId="4" fontId="4" fillId="0" borderId="49" xfId="3" applyNumberFormat="1" applyFont="1" applyBorder="1" applyAlignment="1">
      <alignment horizontal="center" vertical="center" wrapText="1"/>
    </xf>
    <xf numFmtId="4" fontId="4" fillId="0" borderId="49" xfId="1" applyNumberFormat="1" applyFont="1" applyBorder="1" applyAlignment="1">
      <alignment horizontal="center" vertical="center" wrapText="1"/>
    </xf>
    <xf numFmtId="4" fontId="4" fillId="0" borderId="50" xfId="4" applyNumberFormat="1" applyFont="1" applyBorder="1" applyAlignment="1">
      <alignment horizontal="center" vertical="center"/>
    </xf>
    <xf numFmtId="49" fontId="4" fillId="0" borderId="51" xfId="1" applyNumberFormat="1" applyFont="1" applyBorder="1" applyAlignment="1">
      <alignment horizontal="center" vertical="center" wrapText="1"/>
    </xf>
    <xf numFmtId="0" fontId="10" fillId="0" borderId="52" xfId="2" applyFont="1" applyBorder="1" applyAlignment="1">
      <alignment vertical="center" wrapText="1"/>
    </xf>
    <xf numFmtId="4" fontId="4" fillId="0" borderId="53" xfId="3" applyNumberFormat="1" applyFont="1" applyBorder="1" applyAlignment="1">
      <alignment horizontal="center" vertical="center" wrapText="1"/>
    </xf>
    <xf numFmtId="4" fontId="4" fillId="0" borderId="52" xfId="1" applyNumberFormat="1" applyFont="1" applyBorder="1" applyAlignment="1">
      <alignment horizontal="center" vertical="center"/>
    </xf>
    <xf numFmtId="4" fontId="4" fillId="0" borderId="53" xfId="1" applyNumberFormat="1" applyFont="1" applyBorder="1" applyAlignment="1">
      <alignment horizontal="center" vertical="center" wrapText="1"/>
    </xf>
    <xf numFmtId="4" fontId="4" fillId="0" borderId="54" xfId="4" applyNumberFormat="1" applyFont="1" applyBorder="1" applyAlignment="1">
      <alignment horizontal="center" vertical="center"/>
    </xf>
    <xf numFmtId="49" fontId="4" fillId="0" borderId="55" xfId="1" applyNumberFormat="1" applyFont="1" applyBorder="1" applyAlignment="1">
      <alignment horizontal="center" vertical="center" wrapText="1"/>
    </xf>
    <xf numFmtId="0" fontId="4" fillId="0" borderId="56" xfId="1" applyFont="1" applyBorder="1" applyAlignment="1">
      <alignment horizontal="left" vertical="center" wrapText="1"/>
    </xf>
    <xf numFmtId="4" fontId="4" fillId="0" borderId="57" xfId="3" applyNumberFormat="1" applyFont="1" applyBorder="1" applyAlignment="1">
      <alignment horizontal="center" vertical="center" wrapText="1"/>
    </xf>
    <xf numFmtId="4" fontId="4" fillId="0" borderId="58" xfId="1" applyNumberFormat="1" applyFont="1" applyBorder="1" applyAlignment="1">
      <alignment horizontal="center" vertical="center"/>
    </xf>
    <xf numFmtId="4" fontId="4" fillId="0" borderId="57" xfId="1" applyNumberFormat="1" applyFont="1" applyBorder="1" applyAlignment="1">
      <alignment horizontal="center" vertical="center" wrapText="1"/>
    </xf>
    <xf numFmtId="4" fontId="4" fillId="0" borderId="59" xfId="4" applyNumberFormat="1" applyFont="1" applyBorder="1" applyAlignment="1">
      <alignment horizontal="center" vertical="center"/>
    </xf>
    <xf numFmtId="0" fontId="4" fillId="0" borderId="48" xfId="1" applyFont="1" applyBorder="1" applyAlignment="1">
      <alignment horizontal="left" vertical="center" wrapText="1"/>
    </xf>
    <xf numFmtId="4" fontId="4" fillId="0" borderId="48" xfId="2" applyNumberFormat="1" applyFont="1" applyBorder="1" applyAlignment="1">
      <alignment horizontal="center" vertical="center"/>
    </xf>
    <xf numFmtId="4" fontId="4" fillId="0" borderId="49" xfId="1" applyNumberFormat="1" applyFont="1" applyBorder="1" applyAlignment="1">
      <alignment horizontal="center" vertical="center"/>
    </xf>
    <xf numFmtId="4" fontId="4" fillId="0" borderId="50" xfId="1" applyNumberFormat="1" applyFont="1" applyBorder="1" applyAlignment="1">
      <alignment horizontal="center" vertical="center"/>
    </xf>
    <xf numFmtId="0" fontId="4" fillId="0" borderId="58" xfId="1" applyFont="1" applyBorder="1" applyAlignment="1">
      <alignment horizontal="left" vertical="center" wrapText="1"/>
    </xf>
    <xf numFmtId="4" fontId="4" fillId="0" borderId="58" xfId="2" applyNumberFormat="1" applyFont="1" applyBorder="1" applyAlignment="1">
      <alignment horizontal="center" vertical="center"/>
    </xf>
    <xf numFmtId="4" fontId="4" fillId="0" borderId="57" xfId="1" applyNumberFormat="1" applyFont="1" applyBorder="1" applyAlignment="1">
      <alignment horizontal="center" vertical="center"/>
    </xf>
    <xf numFmtId="4" fontId="4" fillId="0" borderId="59" xfId="1" applyNumberFormat="1" applyFont="1" applyBorder="1" applyAlignment="1">
      <alignment horizontal="center" vertical="center"/>
    </xf>
    <xf numFmtId="0" fontId="11" fillId="3" borderId="47" xfId="1" applyFont="1" applyFill="1" applyBorder="1" applyAlignment="1">
      <alignment horizontal="center" vertical="center" wrapText="1"/>
    </xf>
    <xf numFmtId="0" fontId="11" fillId="3" borderId="60" xfId="1" applyFont="1" applyFill="1" applyBorder="1" applyAlignment="1">
      <alignment horizontal="left" vertical="center" wrapText="1"/>
    </xf>
    <xf numFmtId="4" fontId="11" fillId="0" borderId="49" xfId="1" applyNumberFormat="1" applyFont="1" applyBorder="1" applyAlignment="1">
      <alignment horizontal="center" vertical="center" wrapText="1"/>
    </xf>
    <xf numFmtId="1" fontId="4" fillId="3" borderId="49" xfId="3" applyNumberFormat="1" applyFont="1" applyFill="1" applyBorder="1" applyAlignment="1">
      <alignment horizontal="center" vertical="center" wrapText="1"/>
    </xf>
    <xf numFmtId="4" fontId="11" fillId="0" borderId="50" xfId="4" applyNumberFormat="1" applyFont="1" applyBorder="1" applyAlignment="1">
      <alignment horizontal="center" vertical="center"/>
    </xf>
    <xf numFmtId="0" fontId="11" fillId="3" borderId="51" xfId="1" applyFont="1" applyFill="1" applyBorder="1" applyAlignment="1">
      <alignment horizontal="center" vertical="center" wrapText="1"/>
    </xf>
    <xf numFmtId="0" fontId="11" fillId="3" borderId="61" xfId="1" applyFont="1" applyFill="1" applyBorder="1" applyAlignment="1">
      <alignment horizontal="left" vertical="center" wrapText="1"/>
    </xf>
    <xf numFmtId="4" fontId="11" fillId="0" borderId="53" xfId="1" applyNumberFormat="1" applyFont="1" applyBorder="1" applyAlignment="1">
      <alignment horizontal="center" vertical="center" wrapText="1"/>
    </xf>
    <xf numFmtId="1" fontId="4" fillId="3" borderId="53" xfId="3" applyNumberFormat="1" applyFont="1" applyFill="1" applyBorder="1" applyAlignment="1">
      <alignment horizontal="center" vertical="center" wrapText="1"/>
    </xf>
    <xf numFmtId="4" fontId="11" fillId="0" borderId="54" xfId="4" applyNumberFormat="1" applyFont="1" applyBorder="1" applyAlignment="1">
      <alignment horizontal="center" vertical="center"/>
    </xf>
    <xf numFmtId="0" fontId="11" fillId="3" borderId="55" xfId="1" applyFont="1" applyFill="1" applyBorder="1" applyAlignment="1">
      <alignment horizontal="center" vertical="center" wrapText="1"/>
    </xf>
    <xf numFmtId="0" fontId="11" fillId="3" borderId="62" xfId="1" applyFont="1" applyFill="1" applyBorder="1" applyAlignment="1">
      <alignment horizontal="left" vertical="center" wrapText="1"/>
    </xf>
    <xf numFmtId="4" fontId="11" fillId="0" borderId="57" xfId="1" applyNumberFormat="1" applyFont="1" applyBorder="1" applyAlignment="1">
      <alignment horizontal="center" vertical="center" wrapText="1"/>
    </xf>
    <xf numFmtId="1" fontId="4" fillId="3" borderId="57" xfId="3" applyNumberFormat="1" applyFont="1" applyFill="1" applyBorder="1" applyAlignment="1">
      <alignment horizontal="center" vertical="center" wrapText="1"/>
    </xf>
    <xf numFmtId="4" fontId="11" fillId="0" borderId="59" xfId="4" applyNumberFormat="1" applyFont="1" applyBorder="1" applyAlignment="1">
      <alignment horizontal="center" vertical="center"/>
    </xf>
    <xf numFmtId="49" fontId="11" fillId="3" borderId="47" xfId="1" applyNumberFormat="1" applyFont="1" applyFill="1" applyBorder="1" applyAlignment="1">
      <alignment horizontal="center" vertical="center"/>
    </xf>
    <xf numFmtId="1" fontId="11" fillId="0" borderId="49" xfId="1" applyNumberFormat="1" applyFont="1" applyBorder="1" applyAlignment="1">
      <alignment horizontal="center" vertical="center" wrapText="1"/>
    </xf>
    <xf numFmtId="4" fontId="11" fillId="0" borderId="49" xfId="4" applyNumberFormat="1" applyFont="1" applyBorder="1" applyAlignment="1">
      <alignment horizontal="center" vertical="center"/>
    </xf>
    <xf numFmtId="49" fontId="11" fillId="3" borderId="51" xfId="1" applyNumberFormat="1" applyFont="1" applyFill="1" applyBorder="1" applyAlignment="1">
      <alignment horizontal="center" vertical="center"/>
    </xf>
    <xf numFmtId="1" fontId="11" fillId="0" borderId="53" xfId="1" applyNumberFormat="1" applyFont="1" applyBorder="1" applyAlignment="1">
      <alignment horizontal="center" vertical="center" wrapText="1"/>
    </xf>
    <xf numFmtId="4" fontId="11" fillId="0" borderId="53" xfId="4" applyNumberFormat="1" applyFont="1" applyBorder="1" applyAlignment="1">
      <alignment horizontal="center" vertical="center"/>
    </xf>
    <xf numFmtId="0" fontId="11" fillId="3" borderId="52" xfId="1" applyFont="1" applyFill="1" applyBorder="1" applyAlignment="1">
      <alignment horizontal="left" vertical="center" wrapText="1"/>
    </xf>
    <xf numFmtId="49" fontId="11" fillId="3" borderId="55" xfId="1" applyNumberFormat="1" applyFont="1" applyFill="1" applyBorder="1" applyAlignment="1">
      <alignment horizontal="center" vertical="center"/>
    </xf>
    <xf numFmtId="1" fontId="11" fillId="0" borderId="57" xfId="1" applyNumberFormat="1" applyFont="1" applyBorder="1" applyAlignment="1">
      <alignment horizontal="center" vertical="center" wrapText="1"/>
    </xf>
    <xf numFmtId="4" fontId="11" fillId="0" borderId="57" xfId="4" applyNumberFormat="1" applyFont="1" applyBorder="1" applyAlignment="1">
      <alignment horizontal="center" vertical="center"/>
    </xf>
    <xf numFmtId="0" fontId="4" fillId="3" borderId="0" xfId="1" applyFont="1" applyFill="1" applyAlignment="1">
      <alignment horizontal="center" vertical="center"/>
    </xf>
    <xf numFmtId="0" fontId="4" fillId="0" borderId="46" xfId="1" applyFont="1" applyBorder="1" applyAlignment="1">
      <alignment horizontal="center" vertical="center"/>
    </xf>
    <xf numFmtId="0" fontId="3" fillId="5" borderId="18" xfId="2" applyFont="1" applyFill="1" applyBorder="1" applyAlignment="1">
      <alignment horizontal="center" vertical="center"/>
    </xf>
    <xf numFmtId="0" fontId="3" fillId="5" borderId="19" xfId="2" applyFont="1" applyFill="1" applyBorder="1" applyAlignment="1">
      <alignment horizontal="center" vertical="center"/>
    </xf>
    <xf numFmtId="49" fontId="4" fillId="0" borderId="29" xfId="1" applyNumberFormat="1" applyFont="1" applyBorder="1" applyAlignment="1">
      <alignment horizontal="justify" vertical="center" wrapText="1"/>
    </xf>
    <xf numFmtId="0" fontId="4" fillId="8" borderId="46" xfId="1" applyFont="1" applyFill="1" applyBorder="1" applyAlignment="1">
      <alignment horizontal="center" vertical="center"/>
    </xf>
    <xf numFmtId="9" fontId="12" fillId="9" borderId="30" xfId="5" applyFont="1" applyFill="1" applyBorder="1" applyAlignment="1">
      <alignment horizontal="center" vertical="center" wrapText="1"/>
    </xf>
    <xf numFmtId="4" fontId="12" fillId="9" borderId="29" xfId="3" applyNumberFormat="1" applyFont="1" applyFill="1" applyBorder="1" applyAlignment="1">
      <alignment horizontal="center" vertical="center" wrapText="1"/>
    </xf>
    <xf numFmtId="0" fontId="12" fillId="9" borderId="29" xfId="1" applyFont="1" applyFill="1" applyBorder="1" applyAlignment="1">
      <alignment horizontal="justify" vertical="center" wrapText="1"/>
    </xf>
    <xf numFmtId="49" fontId="12" fillId="9" borderId="28" xfId="1" applyNumberFormat="1" applyFont="1" applyFill="1" applyBorder="1" applyAlignment="1">
      <alignment horizontal="right" vertical="center"/>
    </xf>
    <xf numFmtId="2" fontId="4" fillId="0" borderId="22" xfId="5" applyNumberFormat="1" applyFont="1" applyFill="1" applyBorder="1" applyAlignment="1">
      <alignment horizontal="center" vertical="center" wrapText="1"/>
    </xf>
    <xf numFmtId="0" fontId="4" fillId="0" borderId="67" xfId="1" applyFont="1" applyBorder="1" applyAlignment="1">
      <alignment horizontal="center" vertical="center" wrapText="1"/>
    </xf>
    <xf numFmtId="0" fontId="4" fillId="0" borderId="65" xfId="1" applyFont="1" applyBorder="1" applyAlignment="1">
      <alignment horizontal="center" vertical="center" wrapText="1"/>
    </xf>
    <xf numFmtId="0" fontId="4" fillId="0" borderId="33" xfId="1" applyFont="1" applyFill="1" applyBorder="1" applyAlignment="1">
      <alignment horizontal="justify" vertical="center" wrapText="1"/>
    </xf>
    <xf numFmtId="0" fontId="3" fillId="0" borderId="12" xfId="2" applyFont="1" applyFill="1" applyBorder="1" applyAlignment="1">
      <alignment horizontal="left" vertical="center" wrapText="1"/>
    </xf>
    <xf numFmtId="0" fontId="3" fillId="0" borderId="18" xfId="2" applyFont="1" applyFill="1" applyBorder="1" applyAlignment="1">
      <alignment horizontal="left" vertical="center" wrapText="1"/>
    </xf>
    <xf numFmtId="0" fontId="9" fillId="0" borderId="18" xfId="1" applyFont="1" applyFill="1" applyBorder="1" applyAlignment="1">
      <alignment vertical="center" wrapText="1"/>
    </xf>
    <xf numFmtId="0" fontId="9" fillId="0" borderId="19" xfId="1" applyFont="1" applyFill="1" applyBorder="1" applyAlignment="1">
      <alignment vertical="center" wrapText="1"/>
    </xf>
    <xf numFmtId="4" fontId="4" fillId="0" borderId="21" xfId="1" applyNumberFormat="1" applyFont="1" applyFill="1" applyBorder="1" applyAlignment="1">
      <alignment horizontal="center" vertical="center"/>
    </xf>
    <xf numFmtId="49" fontId="4" fillId="0" borderId="28" xfId="1" applyNumberFormat="1" applyFont="1" applyFill="1" applyBorder="1" applyAlignment="1">
      <alignment horizontal="center" vertical="center"/>
    </xf>
    <xf numFmtId="0" fontId="4" fillId="0" borderId="29" xfId="1" applyFont="1" applyFill="1" applyBorder="1" applyAlignment="1">
      <alignment horizontal="justify" vertical="center" wrapText="1"/>
    </xf>
    <xf numFmtId="4" fontId="4" fillId="0" borderId="29" xfId="3" applyNumberFormat="1" applyFont="1" applyFill="1" applyBorder="1" applyAlignment="1">
      <alignment horizontal="center" vertical="center" wrapText="1"/>
    </xf>
    <xf numFmtId="3" fontId="4" fillId="0" borderId="30" xfId="1" applyNumberFormat="1" applyFont="1" applyFill="1" applyBorder="1" applyAlignment="1">
      <alignment horizontal="center" vertical="center" wrapText="1"/>
    </xf>
    <xf numFmtId="1" fontId="4" fillId="0" borderId="30" xfId="5" applyNumberFormat="1" applyFont="1" applyFill="1" applyBorder="1" applyAlignment="1">
      <alignment horizontal="center" vertical="center" wrapText="1"/>
    </xf>
    <xf numFmtId="49" fontId="4" fillId="9" borderId="28" xfId="1" applyNumberFormat="1" applyFont="1" applyFill="1" applyBorder="1" applyAlignment="1">
      <alignment horizontal="center" vertical="center"/>
    </xf>
    <xf numFmtId="49" fontId="13" fillId="9" borderId="28" xfId="1" applyNumberFormat="1" applyFont="1" applyFill="1" applyBorder="1" applyAlignment="1">
      <alignment horizontal="right" vertical="center"/>
    </xf>
    <xf numFmtId="0" fontId="12" fillId="9" borderId="46" xfId="1" applyFont="1" applyFill="1" applyBorder="1" applyAlignment="1">
      <alignment vertical="center" wrapText="1"/>
    </xf>
    <xf numFmtId="4" fontId="4" fillId="0" borderId="34" xfId="1" applyNumberFormat="1" applyFont="1" applyFill="1" applyBorder="1" applyAlignment="1">
      <alignment horizontal="center" vertical="center" wrapText="1"/>
    </xf>
    <xf numFmtId="4" fontId="4" fillId="0" borderId="30" xfId="1" applyNumberFormat="1" applyFont="1" applyFill="1" applyBorder="1" applyAlignment="1">
      <alignment horizontal="center" vertical="center" wrapText="1"/>
    </xf>
    <xf numFmtId="4" fontId="4" fillId="0" borderId="2" xfId="1" applyNumberFormat="1" applyFont="1" applyFill="1" applyBorder="1" applyAlignment="1">
      <alignment horizontal="center" vertical="center" wrapText="1"/>
    </xf>
    <xf numFmtId="4" fontId="4" fillId="0" borderId="26" xfId="1" applyNumberFormat="1" applyFont="1" applyFill="1" applyBorder="1" applyAlignment="1">
      <alignment horizontal="center" vertical="center" wrapText="1"/>
    </xf>
    <xf numFmtId="49" fontId="4" fillId="0" borderId="32" xfId="1" applyNumberFormat="1" applyFont="1" applyFill="1" applyBorder="1" applyAlignment="1">
      <alignment horizontal="center" vertical="center"/>
    </xf>
    <xf numFmtId="4" fontId="4" fillId="0" borderId="33" xfId="3" applyNumberFormat="1" applyFont="1" applyFill="1" applyBorder="1" applyAlignment="1">
      <alignment horizontal="center" vertical="center" wrapText="1"/>
    </xf>
    <xf numFmtId="4" fontId="4" fillId="0" borderId="33" xfId="1" applyNumberFormat="1" applyFont="1" applyFill="1" applyBorder="1" applyAlignment="1">
      <alignment horizontal="center" vertical="center" wrapText="1"/>
    </xf>
    <xf numFmtId="4" fontId="4" fillId="0" borderId="35" xfId="4" applyNumberFormat="1" applyFont="1" applyFill="1" applyBorder="1" applyAlignment="1">
      <alignment horizontal="center" vertical="center"/>
    </xf>
    <xf numFmtId="4" fontId="4" fillId="0" borderId="22" xfId="1" applyNumberFormat="1" applyFont="1" applyFill="1" applyBorder="1" applyAlignment="1">
      <alignment horizontal="center" vertical="center" wrapText="1"/>
    </xf>
    <xf numFmtId="4" fontId="4" fillId="0" borderId="65" xfId="1" applyNumberFormat="1" applyFont="1" applyFill="1" applyBorder="1" applyAlignment="1">
      <alignment horizontal="center" vertical="center" wrapText="1"/>
    </xf>
    <xf numFmtId="4" fontId="4" fillId="0" borderId="48" xfId="1" applyNumberFormat="1" applyFont="1" applyFill="1" applyBorder="1" applyAlignment="1">
      <alignment horizontal="center" vertical="center"/>
    </xf>
    <xf numFmtId="4" fontId="4" fillId="0" borderId="52" xfId="1" applyNumberFormat="1" applyFont="1" applyFill="1" applyBorder="1" applyAlignment="1">
      <alignment horizontal="center" vertical="center"/>
    </xf>
    <xf numFmtId="4" fontId="4" fillId="0" borderId="67" xfId="1" applyNumberFormat="1" applyFont="1" applyFill="1" applyBorder="1" applyAlignment="1">
      <alignment horizontal="center" vertical="center" wrapText="1"/>
    </xf>
    <xf numFmtId="4" fontId="4" fillId="0" borderId="33" xfId="1" applyNumberFormat="1" applyFont="1" applyFill="1" applyBorder="1" applyAlignment="1">
      <alignment horizontal="center" vertical="center"/>
    </xf>
    <xf numFmtId="4" fontId="4" fillId="0" borderId="37" xfId="3" applyNumberFormat="1" applyFont="1" applyFill="1" applyBorder="1" applyAlignment="1">
      <alignment horizontal="center" vertical="center" wrapText="1"/>
    </xf>
    <xf numFmtId="4" fontId="4" fillId="0" borderId="40" xfId="1" applyNumberFormat="1" applyFont="1" applyFill="1" applyBorder="1" applyAlignment="1">
      <alignment horizontal="center" vertical="center" wrapText="1"/>
    </xf>
    <xf numFmtId="0" fontId="4" fillId="0" borderId="43" xfId="1" applyFont="1" applyFill="1" applyBorder="1" applyAlignment="1">
      <alignment horizontal="justify" vertical="center" wrapText="1"/>
    </xf>
    <xf numFmtId="4" fontId="11" fillId="0" borderId="30" xfId="1" applyNumberFormat="1" applyFont="1" applyFill="1" applyBorder="1" applyAlignment="1">
      <alignment horizontal="center" vertical="center" wrapText="1"/>
    </xf>
    <xf numFmtId="3" fontId="4" fillId="0" borderId="34" xfId="1" applyNumberFormat="1" applyFont="1" applyFill="1" applyBorder="1" applyAlignment="1">
      <alignment horizontal="center" vertical="center" wrapText="1"/>
    </xf>
    <xf numFmtId="0" fontId="11" fillId="0" borderId="46" xfId="1" applyFont="1" applyBorder="1" applyAlignment="1">
      <alignment horizontal="center" vertical="center"/>
    </xf>
    <xf numFmtId="0" fontId="11" fillId="0" borderId="0" xfId="1" applyFont="1" applyAlignment="1">
      <alignment vertical="center"/>
    </xf>
    <xf numFmtId="2" fontId="4" fillId="0" borderId="29" xfId="1" applyNumberFormat="1" applyFont="1" applyFill="1" applyBorder="1" applyAlignment="1">
      <alignment horizontal="center" vertical="center" wrapText="1"/>
    </xf>
    <xf numFmtId="2" fontId="4" fillId="0" borderId="31" xfId="4" applyNumberFormat="1" applyFont="1" applyFill="1" applyBorder="1" applyAlignment="1">
      <alignment horizontal="center" vertical="center"/>
    </xf>
    <xf numFmtId="2" fontId="4" fillId="0" borderId="37" xfId="1" applyNumberFormat="1" applyFont="1" applyFill="1" applyBorder="1" applyAlignment="1">
      <alignment horizontal="center" vertical="center" wrapText="1"/>
    </xf>
    <xf numFmtId="2" fontId="4" fillId="0" borderId="38" xfId="4" applyNumberFormat="1" applyFont="1" applyFill="1" applyBorder="1" applyAlignment="1">
      <alignment horizontal="center" vertical="center"/>
    </xf>
    <xf numFmtId="2" fontId="4" fillId="0" borderId="33" xfId="1" applyNumberFormat="1" applyFont="1" applyFill="1" applyBorder="1" applyAlignment="1">
      <alignment horizontal="center" vertical="center" wrapText="1"/>
    </xf>
    <xf numFmtId="2" fontId="4" fillId="0" borderId="35" xfId="4" applyNumberFormat="1" applyFont="1" applyFill="1" applyBorder="1" applyAlignment="1">
      <alignment horizontal="center" vertical="center"/>
    </xf>
    <xf numFmtId="49" fontId="3" fillId="0" borderId="42" xfId="1" applyNumberFormat="1" applyFont="1" applyFill="1" applyBorder="1" applyAlignment="1">
      <alignment horizontal="center" vertical="center"/>
    </xf>
    <xf numFmtId="0" fontId="4" fillId="0" borderId="64" xfId="1" applyFont="1" applyFill="1" applyBorder="1" applyAlignment="1">
      <alignment vertical="center" wrapText="1"/>
    </xf>
    <xf numFmtId="1" fontId="4" fillId="0" borderId="34" xfId="5" applyNumberFormat="1" applyFont="1" applyFill="1" applyBorder="1" applyAlignment="1">
      <alignment horizontal="center" vertical="center" wrapText="1"/>
    </xf>
    <xf numFmtId="14" fontId="0" fillId="0" borderId="0" xfId="0" applyNumberFormat="1"/>
    <xf numFmtId="0" fontId="15" fillId="3" borderId="0" xfId="1" applyFont="1" applyFill="1" applyAlignment="1">
      <alignment vertical="center"/>
    </xf>
    <xf numFmtId="4" fontId="16" fillId="3" borderId="0" xfId="1" applyNumberFormat="1" applyFont="1" applyFill="1" applyAlignment="1">
      <alignment vertical="center"/>
    </xf>
    <xf numFmtId="165" fontId="3" fillId="3" borderId="0" xfId="5" applyNumberFormat="1" applyFont="1" applyFill="1" applyAlignment="1">
      <alignment vertical="center"/>
    </xf>
    <xf numFmtId="165" fontId="4" fillId="3" borderId="0" xfId="5" applyNumberFormat="1" applyFont="1" applyFill="1" applyAlignment="1">
      <alignment vertical="center"/>
    </xf>
    <xf numFmtId="49" fontId="4" fillId="10" borderId="24" xfId="1" applyNumberFormat="1" applyFont="1" applyFill="1" applyBorder="1" applyAlignment="1">
      <alignment horizontal="center" vertical="center" wrapText="1"/>
    </xf>
    <xf numFmtId="0" fontId="4" fillId="10" borderId="25" xfId="1" applyFont="1" applyFill="1" applyBorder="1" applyAlignment="1">
      <alignment horizontal="justify" vertical="center" wrapText="1"/>
    </xf>
    <xf numFmtId="4" fontId="4" fillId="10" borderId="25" xfId="3" applyNumberFormat="1" applyFont="1" applyFill="1" applyBorder="1" applyAlignment="1">
      <alignment horizontal="center" vertical="center" wrapText="1"/>
    </xf>
    <xf numFmtId="4" fontId="4" fillId="10" borderId="26" xfId="1" applyNumberFormat="1" applyFont="1" applyFill="1" applyBorder="1" applyAlignment="1">
      <alignment horizontal="center" vertical="center" wrapText="1"/>
    </xf>
    <xf numFmtId="4" fontId="4" fillId="10" borderId="25" xfId="1" applyNumberFormat="1" applyFont="1" applyFill="1" applyBorder="1" applyAlignment="1">
      <alignment horizontal="center" vertical="center" wrapText="1"/>
    </xf>
    <xf numFmtId="4" fontId="4" fillId="10" borderId="27" xfId="4" applyNumberFormat="1" applyFont="1" applyFill="1" applyBorder="1" applyAlignment="1">
      <alignment horizontal="center" vertical="center"/>
    </xf>
    <xf numFmtId="49" fontId="4" fillId="10" borderId="28" xfId="1" applyNumberFormat="1" applyFont="1" applyFill="1" applyBorder="1" applyAlignment="1">
      <alignment horizontal="center" vertical="center"/>
    </xf>
    <xf numFmtId="49" fontId="4" fillId="10" borderId="29" xfId="1" applyNumberFormat="1" applyFont="1" applyFill="1" applyBorder="1" applyAlignment="1">
      <alignment horizontal="justify" vertical="center" wrapText="1"/>
    </xf>
    <xf numFmtId="4" fontId="4" fillId="10" borderId="29" xfId="3" applyNumberFormat="1" applyFont="1" applyFill="1" applyBorder="1" applyAlignment="1">
      <alignment horizontal="center" vertical="center" wrapText="1"/>
    </xf>
    <xf numFmtId="4" fontId="4" fillId="10" borderId="30" xfId="1" applyNumberFormat="1" applyFont="1" applyFill="1" applyBorder="1" applyAlignment="1">
      <alignment horizontal="center" vertical="center" wrapText="1"/>
    </xf>
    <xf numFmtId="4" fontId="4" fillId="10" borderId="29" xfId="1" applyNumberFormat="1" applyFont="1" applyFill="1" applyBorder="1" applyAlignment="1">
      <alignment horizontal="center" vertical="center" wrapText="1"/>
    </xf>
    <xf numFmtId="4" fontId="4" fillId="10" borderId="31" xfId="4" applyNumberFormat="1" applyFont="1" applyFill="1" applyBorder="1" applyAlignment="1">
      <alignment horizontal="center" vertical="center"/>
    </xf>
    <xf numFmtId="0" fontId="18" fillId="3" borderId="20" xfId="1" applyFont="1" applyFill="1" applyBorder="1" applyAlignment="1">
      <alignment horizontal="center" vertical="center"/>
    </xf>
    <xf numFmtId="0" fontId="18" fillId="3" borderId="21" xfId="1" applyFont="1" applyFill="1" applyBorder="1" applyAlignment="1">
      <alignment horizontal="center" vertical="center"/>
    </xf>
    <xf numFmtId="0" fontId="18" fillId="3" borderId="72" xfId="1" applyFont="1" applyFill="1" applyBorder="1" applyAlignment="1">
      <alignment horizontal="center" vertical="center"/>
    </xf>
    <xf numFmtId="4" fontId="18" fillId="3" borderId="9" xfId="1" applyNumberFormat="1" applyFont="1" applyFill="1" applyBorder="1" applyAlignment="1">
      <alignment horizontal="center" vertical="center"/>
    </xf>
    <xf numFmtId="4" fontId="18" fillId="3" borderId="68" xfId="1" applyNumberFormat="1" applyFont="1" applyFill="1" applyBorder="1" applyAlignment="1">
      <alignment horizontal="center" vertical="center"/>
    </xf>
    <xf numFmtId="0" fontId="20" fillId="2" borderId="1" xfId="1" applyFont="1" applyFill="1" applyBorder="1" applyAlignment="1">
      <alignment horizontal="center" vertical="center"/>
    </xf>
    <xf numFmtId="0" fontId="20" fillId="2" borderId="2" xfId="1" applyFont="1" applyFill="1" applyBorder="1" applyAlignment="1">
      <alignment horizontal="center" vertical="center"/>
    </xf>
    <xf numFmtId="0" fontId="20" fillId="2" borderId="3" xfId="1" applyFont="1" applyFill="1" applyBorder="1" applyAlignment="1">
      <alignment horizontal="center" vertical="center"/>
    </xf>
    <xf numFmtId="0" fontId="20" fillId="2" borderId="4" xfId="1" applyFont="1" applyFill="1" applyBorder="1" applyAlignment="1">
      <alignment horizontal="center" vertical="center"/>
    </xf>
    <xf numFmtId="0" fontId="20" fillId="2" borderId="0" xfId="1" applyFont="1" applyFill="1" applyAlignment="1">
      <alignment horizontal="center" vertical="center"/>
    </xf>
    <xf numFmtId="0" fontId="20" fillId="2" borderId="5" xfId="1" applyFont="1" applyFill="1" applyBorder="1" applyAlignment="1">
      <alignment horizontal="center" vertical="center"/>
    </xf>
    <xf numFmtId="0" fontId="20" fillId="2" borderId="6" xfId="1" applyFont="1" applyFill="1" applyBorder="1" applyAlignment="1">
      <alignment horizontal="center" vertical="center"/>
    </xf>
    <xf numFmtId="0" fontId="20" fillId="2" borderId="7" xfId="1" applyFont="1" applyFill="1" applyBorder="1" applyAlignment="1">
      <alignment horizontal="center" vertical="center"/>
    </xf>
    <xf numFmtId="0" fontId="20" fillId="2" borderId="8" xfId="1" applyFont="1" applyFill="1" applyBorder="1" applyAlignment="1">
      <alignment horizontal="center" vertical="center"/>
    </xf>
    <xf numFmtId="0" fontId="19" fillId="4" borderId="12" xfId="0" applyFont="1" applyFill="1" applyBorder="1" applyAlignment="1">
      <alignment horizontal="center" vertical="center"/>
    </xf>
    <xf numFmtId="0" fontId="19" fillId="4" borderId="18" xfId="0" applyFont="1" applyFill="1" applyBorder="1" applyAlignment="1">
      <alignment horizontal="center" vertical="center"/>
    </xf>
    <xf numFmtId="0" fontId="19" fillId="4" borderId="19" xfId="0" applyFont="1" applyFill="1" applyBorder="1" applyAlignment="1">
      <alignment horizontal="center" vertical="center"/>
    </xf>
    <xf numFmtId="0" fontId="18" fillId="3" borderId="28" xfId="1" applyFont="1" applyFill="1" applyBorder="1" applyAlignment="1">
      <alignment horizontal="center" vertical="center"/>
    </xf>
    <xf numFmtId="0" fontId="18" fillId="3" borderId="29" xfId="1" applyFont="1" applyFill="1" applyBorder="1" applyAlignment="1">
      <alignment horizontal="center" vertical="center"/>
    </xf>
    <xf numFmtId="0" fontId="18" fillId="3" borderId="46" xfId="1" applyFont="1" applyFill="1" applyBorder="1" applyAlignment="1">
      <alignment horizontal="center" vertical="center"/>
    </xf>
    <xf numFmtId="4" fontId="18" fillId="3" borderId="71" xfId="1" applyNumberFormat="1" applyFont="1" applyFill="1" applyBorder="1" applyAlignment="1">
      <alignment horizontal="center" vertical="center"/>
    </xf>
    <xf numFmtId="4" fontId="18" fillId="3" borderId="70" xfId="1" applyNumberFormat="1" applyFont="1" applyFill="1" applyBorder="1" applyAlignment="1">
      <alignment horizontal="center" vertical="center"/>
    </xf>
    <xf numFmtId="0" fontId="17" fillId="3" borderId="42" xfId="1" applyFont="1" applyFill="1" applyBorder="1" applyAlignment="1">
      <alignment horizontal="center" vertical="center"/>
    </xf>
    <xf numFmtId="0" fontId="17" fillId="3" borderId="43" xfId="1" applyFont="1" applyFill="1" applyBorder="1" applyAlignment="1">
      <alignment horizontal="center" vertical="center"/>
    </xf>
    <xf numFmtId="0" fontId="17" fillId="3" borderId="44" xfId="1" applyFont="1" applyFill="1" applyBorder="1" applyAlignment="1">
      <alignment horizontal="center" vertical="center"/>
    </xf>
    <xf numFmtId="4" fontId="17" fillId="3" borderId="12" xfId="1" applyNumberFormat="1" applyFont="1" applyFill="1" applyBorder="1" applyAlignment="1">
      <alignment horizontal="right" vertical="center"/>
    </xf>
    <xf numFmtId="4" fontId="17" fillId="3" borderId="19" xfId="1" applyNumberFormat="1" applyFont="1" applyFill="1" applyBorder="1" applyAlignment="1">
      <alignment horizontal="right" vertical="center"/>
    </xf>
    <xf numFmtId="0" fontId="18" fillId="3" borderId="36" xfId="1" applyFont="1" applyFill="1" applyBorder="1" applyAlignment="1">
      <alignment horizontal="center" vertical="center"/>
    </xf>
    <xf numFmtId="0" fontId="18" fillId="3" borderId="37" xfId="1" applyFont="1" applyFill="1" applyBorder="1" applyAlignment="1">
      <alignment horizontal="center" vertical="center"/>
    </xf>
    <xf numFmtId="0" fontId="18" fillId="3" borderId="67" xfId="1" applyFont="1" applyFill="1" applyBorder="1" applyAlignment="1">
      <alignment horizontal="center" vertical="center"/>
    </xf>
    <xf numFmtId="4" fontId="18" fillId="3" borderId="69" xfId="1" applyNumberFormat="1" applyFont="1" applyFill="1" applyBorder="1" applyAlignment="1">
      <alignment horizontal="center" vertical="center"/>
    </xf>
    <xf numFmtId="4" fontId="18" fillId="3" borderId="66" xfId="1" applyNumberFormat="1" applyFont="1" applyFill="1" applyBorder="1" applyAlignment="1">
      <alignment horizontal="center" vertical="center"/>
    </xf>
    <xf numFmtId="0" fontId="3" fillId="2" borderId="1" xfId="1" applyFont="1" applyFill="1" applyBorder="1" applyAlignment="1">
      <alignment horizontal="center" vertical="center"/>
    </xf>
    <xf numFmtId="0" fontId="3" fillId="2" borderId="2" xfId="1" applyFont="1" applyFill="1" applyBorder="1" applyAlignment="1">
      <alignment horizontal="center" vertical="center"/>
    </xf>
    <xf numFmtId="0" fontId="3" fillId="2" borderId="3" xfId="1" applyFont="1" applyFill="1" applyBorder="1" applyAlignment="1">
      <alignment horizontal="center" vertical="center"/>
    </xf>
    <xf numFmtId="0" fontId="3" fillId="2" borderId="4" xfId="1" applyFont="1" applyFill="1" applyBorder="1" applyAlignment="1">
      <alignment horizontal="center" vertical="center"/>
    </xf>
    <xf numFmtId="0" fontId="3" fillId="2" borderId="0" xfId="1" applyFont="1" applyFill="1" applyAlignment="1">
      <alignment horizontal="center" vertical="center"/>
    </xf>
    <xf numFmtId="0" fontId="3" fillId="2" borderId="5" xfId="1" applyFont="1" applyFill="1" applyBorder="1" applyAlignment="1">
      <alignment horizontal="center" vertical="center"/>
    </xf>
    <xf numFmtId="0" fontId="3" fillId="2" borderId="6" xfId="1" applyFont="1" applyFill="1" applyBorder="1" applyAlignment="1">
      <alignment horizontal="center" vertical="center"/>
    </xf>
    <xf numFmtId="0" fontId="3" fillId="2" borderId="7" xfId="1" applyFont="1" applyFill="1" applyBorder="1" applyAlignment="1">
      <alignment horizontal="center" vertical="center"/>
    </xf>
    <xf numFmtId="0" fontId="3" fillId="2" borderId="8" xfId="1" applyFont="1" applyFill="1" applyBorder="1" applyAlignment="1">
      <alignment horizontal="center" vertical="center"/>
    </xf>
    <xf numFmtId="0" fontId="3" fillId="4" borderId="9" xfId="2" applyFont="1" applyFill="1" applyBorder="1" applyAlignment="1">
      <alignment horizontal="center" vertical="center" wrapText="1"/>
    </xf>
    <xf numFmtId="0" fontId="4" fillId="4" borderId="14" xfId="2" applyFont="1" applyFill="1" applyBorder="1" applyAlignment="1">
      <alignment vertical="center"/>
    </xf>
    <xf numFmtId="0" fontId="3" fillId="4" borderId="10" xfId="2" applyFont="1" applyFill="1" applyBorder="1" applyAlignment="1">
      <alignment horizontal="center" vertical="center"/>
    </xf>
    <xf numFmtId="0" fontId="3" fillId="4" borderId="15" xfId="2" applyFont="1" applyFill="1" applyBorder="1" applyAlignment="1">
      <alignment horizontal="center" vertical="center"/>
    </xf>
    <xf numFmtId="0" fontId="3" fillId="4" borderId="11" xfId="2" applyFont="1" applyFill="1" applyBorder="1" applyAlignment="1">
      <alignment horizontal="center" vertical="center"/>
    </xf>
    <xf numFmtId="0" fontId="3" fillId="4" borderId="16" xfId="2" applyFont="1" applyFill="1" applyBorder="1" applyAlignment="1">
      <alignment horizontal="center" vertical="center"/>
    </xf>
    <xf numFmtId="4" fontId="3" fillId="4" borderId="10" xfId="2" applyNumberFormat="1" applyFont="1" applyFill="1" applyBorder="1" applyAlignment="1">
      <alignment horizontal="center" vertical="center"/>
    </xf>
    <xf numFmtId="4" fontId="4" fillId="4" borderId="15" xfId="2" applyNumberFormat="1" applyFont="1" applyFill="1" applyBorder="1" applyAlignment="1">
      <alignment vertical="center"/>
    </xf>
    <xf numFmtId="0" fontId="3" fillId="5" borderId="18" xfId="2" applyFont="1" applyFill="1" applyBorder="1" applyAlignment="1">
      <alignment horizontal="center" vertical="center"/>
    </xf>
    <xf numFmtId="0" fontId="3" fillId="5" borderId="19" xfId="2" applyFont="1" applyFill="1" applyBorder="1" applyAlignment="1">
      <alignment horizontal="center" vertical="center"/>
    </xf>
    <xf numFmtId="0" fontId="3" fillId="3" borderId="12" xfId="2" applyFont="1" applyFill="1" applyBorder="1" applyAlignment="1">
      <alignment horizontal="left" vertical="center" wrapText="1" readingOrder="2"/>
    </xf>
    <xf numFmtId="0" fontId="3" fillId="3" borderId="18" xfId="2" applyFont="1" applyFill="1" applyBorder="1" applyAlignment="1">
      <alignment horizontal="left" vertical="center" wrapText="1" readingOrder="2"/>
    </xf>
    <xf numFmtId="0" fontId="3" fillId="3" borderId="19" xfId="2" applyFont="1" applyFill="1" applyBorder="1" applyAlignment="1">
      <alignment horizontal="left" vertical="center" wrapText="1" readingOrder="2"/>
    </xf>
    <xf numFmtId="0" fontId="3" fillId="0" borderId="12" xfId="2" applyFont="1" applyBorder="1" applyAlignment="1">
      <alignment horizontal="left" vertical="center" wrapText="1" readingOrder="2"/>
    </xf>
    <xf numFmtId="0" fontId="3" fillId="0" borderId="18" xfId="2" applyFont="1" applyBorder="1" applyAlignment="1">
      <alignment horizontal="left" vertical="center" wrapText="1" readingOrder="2"/>
    </xf>
    <xf numFmtId="0" fontId="3" fillId="0" borderId="19" xfId="2" applyFont="1" applyBorder="1" applyAlignment="1">
      <alignment horizontal="left" vertical="center" wrapText="1" readingOrder="2"/>
    </xf>
    <xf numFmtId="4" fontId="4" fillId="0" borderId="12" xfId="4" applyNumberFormat="1" applyFont="1" applyBorder="1" applyAlignment="1">
      <alignment horizontal="center" vertical="center"/>
    </xf>
    <xf numFmtId="4" fontId="4" fillId="0" borderId="19" xfId="4" applyNumberFormat="1" applyFont="1" applyBorder="1" applyAlignment="1">
      <alignment horizontal="center" vertical="center"/>
    </xf>
    <xf numFmtId="0" fontId="3" fillId="3" borderId="12" xfId="2" applyFont="1" applyFill="1" applyBorder="1" applyAlignment="1">
      <alignment horizontal="left" vertical="center" wrapText="1"/>
    </xf>
    <xf numFmtId="0" fontId="3" fillId="3" borderId="18" xfId="2" applyFont="1" applyFill="1" applyBorder="1" applyAlignment="1">
      <alignment horizontal="left" vertical="center" wrapText="1"/>
    </xf>
    <xf numFmtId="0" fontId="3" fillId="3" borderId="19" xfId="2" applyFont="1" applyFill="1" applyBorder="1" applyAlignment="1">
      <alignment horizontal="left" vertical="center" wrapText="1"/>
    </xf>
    <xf numFmtId="4" fontId="3" fillId="3" borderId="12" xfId="1" applyNumberFormat="1" applyFont="1" applyFill="1" applyBorder="1" applyAlignment="1">
      <alignment horizontal="center" vertical="center"/>
    </xf>
    <xf numFmtId="4" fontId="3" fillId="3" borderId="19" xfId="1" applyNumberFormat="1" applyFont="1" applyFill="1" applyBorder="1" applyAlignment="1">
      <alignment horizontal="center" vertical="center"/>
    </xf>
    <xf numFmtId="0" fontId="6" fillId="6" borderId="12" xfId="2" applyFont="1" applyFill="1" applyBorder="1" applyAlignment="1">
      <alignment horizontal="left" vertical="center" wrapText="1"/>
    </xf>
    <xf numFmtId="0" fontId="6" fillId="6" borderId="18" xfId="2" applyFont="1" applyFill="1" applyBorder="1" applyAlignment="1">
      <alignment horizontal="left" vertical="center" wrapText="1"/>
    </xf>
    <xf numFmtId="0" fontId="6" fillId="6" borderId="19" xfId="2" applyFont="1" applyFill="1" applyBorder="1" applyAlignment="1">
      <alignment horizontal="left" vertical="center" wrapText="1"/>
    </xf>
    <xf numFmtId="4" fontId="6" fillId="6" borderId="12" xfId="1" applyNumberFormat="1" applyFont="1" applyFill="1" applyBorder="1" applyAlignment="1">
      <alignment horizontal="center" vertical="center" wrapText="1"/>
    </xf>
    <xf numFmtId="4" fontId="6" fillId="6" borderId="19" xfId="1" applyNumberFormat="1" applyFont="1" applyFill="1" applyBorder="1" applyAlignment="1">
      <alignment horizontal="center" vertical="center" wrapText="1"/>
    </xf>
    <xf numFmtId="0" fontId="3" fillId="7" borderId="12" xfId="2" applyFont="1" applyFill="1" applyBorder="1" applyAlignment="1">
      <alignment horizontal="left" vertical="center" wrapText="1" readingOrder="2"/>
    </xf>
    <xf numFmtId="0" fontId="3" fillId="7" borderId="18" xfId="2" applyFont="1" applyFill="1" applyBorder="1" applyAlignment="1">
      <alignment horizontal="left" vertical="center" wrapText="1" readingOrder="2"/>
    </xf>
    <xf numFmtId="0" fontId="3" fillId="7" borderId="19" xfId="2" applyFont="1" applyFill="1" applyBorder="1" applyAlignment="1">
      <alignment horizontal="left" vertical="center" wrapText="1" readingOrder="2"/>
    </xf>
    <xf numFmtId="0" fontId="3" fillId="0" borderId="12" xfId="2" applyFont="1" applyBorder="1" applyAlignment="1">
      <alignment horizontal="right" vertical="center" wrapText="1" readingOrder="2"/>
    </xf>
    <xf numFmtId="0" fontId="3" fillId="0" borderId="18" xfId="2" applyFont="1" applyBorder="1" applyAlignment="1">
      <alignment horizontal="right" vertical="center" wrapText="1" readingOrder="2"/>
    </xf>
    <xf numFmtId="0" fontId="3" fillId="0" borderId="19" xfId="2" applyFont="1" applyBorder="1" applyAlignment="1">
      <alignment horizontal="right" vertical="center" wrapText="1" readingOrder="2"/>
    </xf>
    <xf numFmtId="4" fontId="3" fillId="0" borderId="12" xfId="4" applyNumberFormat="1" applyFont="1" applyBorder="1" applyAlignment="1">
      <alignment horizontal="center" vertical="center"/>
    </xf>
    <xf numFmtId="4" fontId="3" fillId="0" borderId="19" xfId="4" applyNumberFormat="1" applyFont="1" applyBorder="1" applyAlignment="1">
      <alignment horizontal="center" vertical="center"/>
    </xf>
    <xf numFmtId="0" fontId="3" fillId="7" borderId="12" xfId="2" applyFont="1" applyFill="1" applyBorder="1" applyAlignment="1">
      <alignment horizontal="left" vertical="center" wrapText="1"/>
    </xf>
    <xf numFmtId="0" fontId="3" fillId="7" borderId="18" xfId="2" applyFont="1" applyFill="1" applyBorder="1" applyAlignment="1">
      <alignment horizontal="left" vertical="center" wrapText="1"/>
    </xf>
    <xf numFmtId="0" fontId="3" fillId="7" borderId="19" xfId="2" applyFont="1" applyFill="1" applyBorder="1" applyAlignment="1">
      <alignment horizontal="left" vertical="center" wrapText="1"/>
    </xf>
    <xf numFmtId="0" fontId="3" fillId="0" borderId="12" xfId="2" applyFont="1" applyBorder="1" applyAlignment="1">
      <alignment horizontal="right" vertical="center" wrapText="1"/>
    </xf>
    <xf numFmtId="0" fontId="3" fillId="0" borderId="18" xfId="2" applyFont="1" applyBorder="1" applyAlignment="1">
      <alignment horizontal="right" vertical="center" wrapText="1"/>
    </xf>
    <xf numFmtId="0" fontId="3" fillId="0" borderId="19" xfId="2" applyFont="1" applyBorder="1" applyAlignment="1">
      <alignment horizontal="right" vertical="center" wrapText="1"/>
    </xf>
    <xf numFmtId="49" fontId="7" fillId="6" borderId="12" xfId="2" applyNumberFormat="1" applyFont="1" applyFill="1" applyBorder="1" applyAlignment="1">
      <alignment horizontal="left" vertical="center" wrapText="1"/>
    </xf>
    <xf numFmtId="49" fontId="7" fillId="6" borderId="18" xfId="2" applyNumberFormat="1" applyFont="1" applyFill="1" applyBorder="1" applyAlignment="1">
      <alignment horizontal="left" vertical="center" wrapText="1"/>
    </xf>
    <xf numFmtId="49" fontId="7" fillId="6" borderId="19" xfId="2" applyNumberFormat="1" applyFont="1" applyFill="1" applyBorder="1" applyAlignment="1">
      <alignment horizontal="left" vertical="center" wrapText="1"/>
    </xf>
    <xf numFmtId="4" fontId="7" fillId="6" borderId="12" xfId="1" applyNumberFormat="1" applyFont="1" applyFill="1" applyBorder="1" applyAlignment="1">
      <alignment horizontal="center" vertical="center" wrapText="1"/>
    </xf>
    <xf numFmtId="4" fontId="7" fillId="6" borderId="19" xfId="1" applyNumberFormat="1" applyFont="1" applyFill="1" applyBorder="1" applyAlignment="1">
      <alignment horizontal="center" vertical="center" wrapText="1"/>
    </xf>
    <xf numFmtId="0" fontId="9" fillId="3" borderId="18" xfId="1" applyFont="1" applyFill="1" applyBorder="1" applyAlignment="1">
      <alignment vertical="center" wrapText="1"/>
    </xf>
    <xf numFmtId="0" fontId="9" fillId="3" borderId="19" xfId="1" applyFont="1" applyFill="1" applyBorder="1" applyAlignment="1">
      <alignment vertical="center" wrapText="1"/>
    </xf>
    <xf numFmtId="4" fontId="14" fillId="7" borderId="79" xfId="1" applyNumberFormat="1" applyFont="1" applyFill="1" applyBorder="1" applyAlignment="1">
      <alignment horizontal="center" vertical="center" wrapText="1"/>
    </xf>
    <xf numFmtId="4" fontId="14" fillId="7" borderId="80" xfId="1" applyNumberFormat="1" applyFont="1" applyFill="1" applyBorder="1" applyAlignment="1">
      <alignment horizontal="center" vertical="center" wrapText="1"/>
    </xf>
    <xf numFmtId="4" fontId="14" fillId="7" borderId="81" xfId="1" applyNumberFormat="1" applyFont="1" applyFill="1" applyBorder="1" applyAlignment="1">
      <alignment horizontal="center" vertical="center" wrapText="1"/>
    </xf>
    <xf numFmtId="4" fontId="14" fillId="7" borderId="82" xfId="1" applyNumberFormat="1" applyFont="1" applyFill="1" applyBorder="1" applyAlignment="1">
      <alignment horizontal="center" vertical="center" wrapText="1"/>
    </xf>
    <xf numFmtId="4" fontId="14" fillId="7" borderId="83" xfId="1" applyNumberFormat="1" applyFont="1" applyFill="1" applyBorder="1" applyAlignment="1">
      <alignment horizontal="center" vertical="center" wrapText="1"/>
    </xf>
    <xf numFmtId="4" fontId="14" fillId="7" borderId="84" xfId="1" applyNumberFormat="1" applyFont="1" applyFill="1" applyBorder="1" applyAlignment="1">
      <alignment horizontal="center" vertical="center" wrapText="1"/>
    </xf>
    <xf numFmtId="0" fontId="3" fillId="3" borderId="12" xfId="2" applyFont="1" applyFill="1" applyBorder="1" applyAlignment="1">
      <alignment horizontal="right" vertical="center" wrapText="1"/>
    </xf>
    <xf numFmtId="0" fontId="3" fillId="3" borderId="18" xfId="2" applyFont="1" applyFill="1" applyBorder="1" applyAlignment="1">
      <alignment horizontal="right" vertical="center" wrapText="1"/>
    </xf>
    <xf numFmtId="0" fontId="7" fillId="6" borderId="12" xfId="2" applyFont="1" applyFill="1" applyBorder="1" applyAlignment="1">
      <alignment horizontal="left" vertical="center" wrapText="1"/>
    </xf>
    <xf numFmtId="0" fontId="7" fillId="6" borderId="18" xfId="2" applyFont="1" applyFill="1" applyBorder="1" applyAlignment="1">
      <alignment horizontal="left" vertical="center" wrapText="1"/>
    </xf>
    <xf numFmtId="0" fontId="7" fillId="6" borderId="19" xfId="2" applyFont="1" applyFill="1" applyBorder="1" applyAlignment="1">
      <alignment horizontal="left" vertical="center" wrapText="1"/>
    </xf>
    <xf numFmtId="0" fontId="3" fillId="0" borderId="44" xfId="1" applyFont="1" applyFill="1" applyBorder="1" applyAlignment="1">
      <alignment horizontal="left" vertical="center" wrapText="1"/>
    </xf>
    <xf numFmtId="0" fontId="3" fillId="0" borderId="18" xfId="1" applyFont="1" applyFill="1" applyBorder="1" applyAlignment="1">
      <alignment horizontal="left" vertical="center" wrapText="1"/>
    </xf>
    <xf numFmtId="0" fontId="3" fillId="0" borderId="19" xfId="1" applyFont="1" applyFill="1" applyBorder="1" applyAlignment="1">
      <alignment horizontal="left" vertical="center" wrapText="1"/>
    </xf>
    <xf numFmtId="0" fontId="3" fillId="0" borderId="12" xfId="2" applyFont="1" applyBorder="1" applyAlignment="1">
      <alignment horizontal="left" vertical="center" wrapText="1"/>
    </xf>
    <xf numFmtId="0" fontId="3" fillId="0" borderId="18" xfId="2" applyFont="1" applyBorder="1" applyAlignment="1">
      <alignment horizontal="left" vertical="center" wrapText="1"/>
    </xf>
    <xf numFmtId="0" fontId="3" fillId="0" borderId="19" xfId="2" applyFont="1" applyBorder="1" applyAlignment="1">
      <alignment horizontal="left" vertical="center" wrapText="1"/>
    </xf>
    <xf numFmtId="49" fontId="7" fillId="0" borderId="12" xfId="1" applyNumberFormat="1" applyFont="1" applyBorder="1" applyAlignment="1">
      <alignment horizontal="left" vertical="center"/>
    </xf>
    <xf numFmtId="49" fontId="7" fillId="0" borderId="18" xfId="1" applyNumberFormat="1" applyFont="1" applyBorder="1" applyAlignment="1">
      <alignment horizontal="left" vertical="center"/>
    </xf>
    <xf numFmtId="49" fontId="7" fillId="0" borderId="19" xfId="1" applyNumberFormat="1" applyFont="1" applyBorder="1" applyAlignment="1">
      <alignment horizontal="left" vertical="center"/>
    </xf>
    <xf numFmtId="164" fontId="4" fillId="9" borderId="73" xfId="1" applyNumberFormat="1" applyFont="1" applyFill="1" applyBorder="1" applyAlignment="1">
      <alignment horizontal="center" vertical="center" wrapText="1"/>
    </xf>
    <xf numFmtId="164" fontId="4" fillId="9" borderId="74" xfId="1" applyNumberFormat="1" applyFont="1" applyFill="1" applyBorder="1" applyAlignment="1">
      <alignment horizontal="center" vertical="center" wrapText="1"/>
    </xf>
    <xf numFmtId="164" fontId="4" fillId="9" borderId="75" xfId="1" applyNumberFormat="1" applyFont="1" applyFill="1" applyBorder="1" applyAlignment="1">
      <alignment horizontal="center" vertical="center" wrapText="1"/>
    </xf>
    <xf numFmtId="164" fontId="4" fillId="9" borderId="76" xfId="1" applyNumberFormat="1" applyFont="1" applyFill="1" applyBorder="1" applyAlignment="1">
      <alignment horizontal="center" vertical="center" wrapText="1"/>
    </xf>
    <xf numFmtId="164" fontId="4" fillId="9" borderId="77" xfId="1" applyNumberFormat="1" applyFont="1" applyFill="1" applyBorder="1" applyAlignment="1">
      <alignment horizontal="center" vertical="center" wrapText="1"/>
    </xf>
    <xf numFmtId="164" fontId="4" fillId="9" borderId="78" xfId="1" applyNumberFormat="1" applyFont="1" applyFill="1" applyBorder="1" applyAlignment="1">
      <alignment horizontal="center" vertical="center" wrapText="1"/>
    </xf>
    <xf numFmtId="4" fontId="3" fillId="0" borderId="12" xfId="1" applyNumberFormat="1" applyFont="1" applyBorder="1" applyAlignment="1">
      <alignment horizontal="center" vertical="center"/>
    </xf>
    <xf numFmtId="4" fontId="3" fillId="0" borderId="19" xfId="1" applyNumberFormat="1" applyFont="1" applyBorder="1" applyAlignment="1">
      <alignment horizontal="center" vertical="center"/>
    </xf>
    <xf numFmtId="49" fontId="7" fillId="0" borderId="1" xfId="1" applyNumberFormat="1" applyFont="1" applyBorder="1" applyAlignment="1">
      <alignment horizontal="left" vertical="center"/>
    </xf>
    <xf numFmtId="49" fontId="7" fillId="0" borderId="2" xfId="1" applyNumberFormat="1" applyFont="1" applyBorder="1" applyAlignment="1">
      <alignment horizontal="left" vertical="center"/>
    </xf>
    <xf numFmtId="49" fontId="7" fillId="0" borderId="3" xfId="1" applyNumberFormat="1" applyFont="1" applyBorder="1" applyAlignment="1">
      <alignment horizontal="left" vertical="center"/>
    </xf>
    <xf numFmtId="2" fontId="7" fillId="0" borderId="12" xfId="4" applyNumberFormat="1" applyFont="1" applyBorder="1" applyAlignment="1">
      <alignment horizontal="center" vertical="center"/>
    </xf>
    <xf numFmtId="2" fontId="7" fillId="0" borderId="19" xfId="4" applyNumberFormat="1" applyFont="1" applyBorder="1" applyAlignment="1">
      <alignment horizontal="center" vertical="center"/>
    </xf>
    <xf numFmtId="49" fontId="7" fillId="0" borderId="9" xfId="1" applyNumberFormat="1" applyFont="1" applyBorder="1" applyAlignment="1">
      <alignment horizontal="left" vertical="center"/>
    </xf>
    <xf numFmtId="49" fontId="7" fillId="0" borderId="22" xfId="1" applyNumberFormat="1" applyFont="1" applyBorder="1" applyAlignment="1">
      <alignment horizontal="left" vertical="center"/>
    </xf>
    <xf numFmtId="49" fontId="7" fillId="0" borderId="68" xfId="1" applyNumberFormat="1" applyFont="1" applyBorder="1" applyAlignment="1">
      <alignment horizontal="left" vertical="center"/>
    </xf>
    <xf numFmtId="2" fontId="7" fillId="0" borderId="12" xfId="1" applyNumberFormat="1" applyFont="1" applyBorder="1" applyAlignment="1">
      <alignment horizontal="center" vertical="center"/>
    </xf>
    <xf numFmtId="2" fontId="7" fillId="0" borderId="19" xfId="1" applyNumberFormat="1" applyFont="1" applyBorder="1" applyAlignment="1">
      <alignment horizontal="center" vertical="center"/>
    </xf>
    <xf numFmtId="164" fontId="12" fillId="9" borderId="73" xfId="1" applyNumberFormat="1" applyFont="1" applyFill="1" applyBorder="1" applyAlignment="1">
      <alignment horizontal="center" vertical="center" wrapText="1"/>
    </xf>
    <xf numFmtId="164" fontId="12" fillId="9" borderId="74" xfId="1" applyNumberFormat="1" applyFont="1" applyFill="1" applyBorder="1" applyAlignment="1">
      <alignment horizontal="center" vertical="center" wrapText="1"/>
    </xf>
    <xf numFmtId="164" fontId="12" fillId="9" borderId="77" xfId="1" applyNumberFormat="1" applyFont="1" applyFill="1" applyBorder="1" applyAlignment="1">
      <alignment horizontal="center" vertical="center" wrapText="1"/>
    </xf>
    <xf numFmtId="164" fontId="12" fillId="9" borderId="78" xfId="1" applyNumberFormat="1" applyFont="1" applyFill="1" applyBorder="1" applyAlignment="1">
      <alignment horizontal="center" vertical="center" wrapText="1"/>
    </xf>
    <xf numFmtId="43" fontId="7" fillId="0" borderId="12" xfId="6" applyFont="1" applyBorder="1" applyAlignment="1">
      <alignment horizontal="center" vertical="center"/>
    </xf>
    <xf numFmtId="43" fontId="7" fillId="0" borderId="19" xfId="6" applyFont="1" applyBorder="1" applyAlignment="1">
      <alignment horizontal="center" vertical="center"/>
    </xf>
    <xf numFmtId="49" fontId="7" fillId="0" borderId="34" xfId="1" applyNumberFormat="1" applyFont="1" applyBorder="1" applyAlignment="1">
      <alignment horizontal="left" vertical="center"/>
    </xf>
    <xf numFmtId="49" fontId="7" fillId="0" borderId="63" xfId="1" applyNumberFormat="1" applyFont="1" applyBorder="1" applyAlignment="1">
      <alignment horizontal="left" vertical="center"/>
    </xf>
    <xf numFmtId="0" fontId="3" fillId="6" borderId="12" xfId="2" applyFont="1" applyFill="1" applyBorder="1" applyAlignment="1">
      <alignment horizontal="left" vertical="center" wrapText="1"/>
    </xf>
    <xf numFmtId="0" fontId="3" fillId="6" borderId="18" xfId="2" applyFont="1" applyFill="1" applyBorder="1" applyAlignment="1">
      <alignment horizontal="left" vertical="center" wrapText="1"/>
    </xf>
    <xf numFmtId="0" fontId="3" fillId="6" borderId="19" xfId="2" applyFont="1" applyFill="1" applyBorder="1" applyAlignment="1">
      <alignment horizontal="left" vertical="center" wrapText="1"/>
    </xf>
    <xf numFmtId="4" fontId="3" fillId="6" borderId="12" xfId="1" applyNumberFormat="1" applyFont="1" applyFill="1" applyBorder="1" applyAlignment="1">
      <alignment horizontal="center" vertical="center" wrapText="1"/>
    </xf>
    <xf numFmtId="4" fontId="3" fillId="6" borderId="19" xfId="1" applyNumberFormat="1" applyFont="1" applyFill="1" applyBorder="1" applyAlignment="1">
      <alignment horizontal="center" vertical="center" wrapText="1"/>
    </xf>
    <xf numFmtId="0" fontId="7" fillId="0" borderId="12" xfId="2" applyFont="1" applyBorder="1" applyAlignment="1">
      <alignment horizontal="left" vertical="center"/>
    </xf>
    <xf numFmtId="0" fontId="7" fillId="0" borderId="18" xfId="2" applyFont="1" applyBorder="1" applyAlignment="1">
      <alignment horizontal="left" vertical="center"/>
    </xf>
    <xf numFmtId="0" fontId="7" fillId="0" borderId="19" xfId="2" applyFont="1" applyBorder="1" applyAlignment="1">
      <alignment horizontal="left" vertical="center"/>
    </xf>
    <xf numFmtId="4" fontId="7" fillId="0" borderId="12" xfId="1" applyNumberFormat="1" applyFont="1" applyBorder="1" applyAlignment="1">
      <alignment horizontal="center" vertical="center"/>
    </xf>
    <xf numFmtId="4" fontId="7" fillId="0" borderId="19" xfId="1" applyNumberFormat="1" applyFont="1" applyBorder="1" applyAlignment="1">
      <alignment horizontal="center" vertical="center"/>
    </xf>
    <xf numFmtId="0" fontId="7" fillId="3" borderId="12" xfId="2" applyFont="1" applyFill="1" applyBorder="1" applyAlignment="1">
      <alignment horizontal="left" vertical="center"/>
    </xf>
    <xf numFmtId="0" fontId="7" fillId="3" borderId="18" xfId="2" applyFont="1" applyFill="1" applyBorder="1" applyAlignment="1">
      <alignment horizontal="left" vertical="center"/>
    </xf>
    <xf numFmtId="0" fontId="7" fillId="3" borderId="19" xfId="2" applyFont="1" applyFill="1" applyBorder="1" applyAlignment="1">
      <alignment horizontal="left" vertical="center"/>
    </xf>
    <xf numFmtId="4" fontId="11" fillId="3" borderId="12" xfId="1" applyNumberFormat="1" applyFont="1" applyFill="1" applyBorder="1" applyAlignment="1">
      <alignment horizontal="center" vertical="center"/>
    </xf>
    <xf numFmtId="4" fontId="11" fillId="3" borderId="19" xfId="1" applyNumberFormat="1" applyFont="1" applyFill="1" applyBorder="1" applyAlignment="1">
      <alignment horizontal="center" vertical="center"/>
    </xf>
    <xf numFmtId="2" fontId="6" fillId="6" borderId="6" xfId="1" applyNumberFormat="1" applyFont="1" applyFill="1" applyBorder="1" applyAlignment="1">
      <alignment horizontal="center" vertical="center" wrapText="1"/>
    </xf>
    <xf numFmtId="2" fontId="6" fillId="6" borderId="8" xfId="1" applyNumberFormat="1" applyFont="1" applyFill="1" applyBorder="1" applyAlignment="1">
      <alignment horizontal="center" vertical="center" wrapText="1"/>
    </xf>
    <xf numFmtId="0" fontId="3" fillId="3" borderId="12" xfId="2" applyFont="1" applyFill="1" applyBorder="1" applyAlignment="1">
      <alignment horizontal="left" vertical="center"/>
    </xf>
    <xf numFmtId="0" fontId="3" fillId="3" borderId="18" xfId="2" applyFont="1" applyFill="1" applyBorder="1" applyAlignment="1">
      <alignment horizontal="left" vertical="center"/>
    </xf>
    <xf numFmtId="0" fontId="3" fillId="3" borderId="19" xfId="2" applyFont="1" applyFill="1" applyBorder="1" applyAlignment="1">
      <alignment horizontal="left" vertical="center"/>
    </xf>
    <xf numFmtId="0" fontId="3" fillId="0" borderId="12" xfId="1" applyFont="1" applyBorder="1" applyAlignment="1">
      <alignment horizontal="left" vertical="center"/>
    </xf>
    <xf numFmtId="0" fontId="3" fillId="0" borderId="18" xfId="1" applyFont="1" applyBorder="1" applyAlignment="1">
      <alignment horizontal="left" vertical="center"/>
    </xf>
    <xf numFmtId="0" fontId="3" fillId="0" borderId="19" xfId="1" applyFont="1" applyBorder="1" applyAlignment="1">
      <alignment horizontal="left" vertical="center"/>
    </xf>
    <xf numFmtId="49" fontId="3" fillId="0" borderId="12" xfId="1" applyNumberFormat="1" applyFont="1" applyFill="1" applyBorder="1" applyAlignment="1">
      <alignment horizontal="left" vertical="center"/>
    </xf>
    <xf numFmtId="49" fontId="3" fillId="0" borderId="18" xfId="1" applyNumberFormat="1" applyFont="1" applyFill="1" applyBorder="1" applyAlignment="1">
      <alignment horizontal="left" vertical="center"/>
    </xf>
    <xf numFmtId="49" fontId="3" fillId="0" borderId="19" xfId="1" applyNumberFormat="1" applyFont="1" applyFill="1" applyBorder="1" applyAlignment="1">
      <alignment horizontal="left" vertical="center"/>
    </xf>
  </cellXfs>
  <cellStyles count="7">
    <cellStyle name="Normal" xfId="0" builtinId="0"/>
    <cellStyle name="Normal 2 2 3" xfId="2" xr:uid="{00000000-0005-0000-0000-000001000000}"/>
    <cellStyle name="Normal 4 2 2 2" xfId="3" xr:uid="{00000000-0005-0000-0000-000002000000}"/>
    <cellStyle name="Normal 8" xfId="1" xr:uid="{00000000-0005-0000-0000-000003000000}"/>
    <cellStyle name="Normal_ANTALYA Var" xfId="4" xr:uid="{00000000-0005-0000-0000-000004000000}"/>
    <cellStyle name="Virgül" xfId="6" builtinId="3"/>
    <cellStyle name="Yüzde" xfId="5"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1FA0B2-1709-4D0C-8569-C8D748BDBE37}">
  <sheetPr>
    <pageSetUpPr fitToPage="1"/>
  </sheetPr>
  <dimension ref="A1:I16"/>
  <sheetViews>
    <sheetView view="pageBreakPreview" zoomScale="70" zoomScaleNormal="70" zoomScaleSheetLayoutView="70" workbookViewId="0">
      <selection activeCell="L8" sqref="L8"/>
    </sheetView>
  </sheetViews>
  <sheetFormatPr defaultRowHeight="14.5" x14ac:dyDescent="0.35"/>
  <cols>
    <col min="1" max="4" width="19.6328125" customWidth="1"/>
    <col min="5" max="6" width="34.453125" customWidth="1"/>
    <col min="8" max="8" width="9.08984375" customWidth="1"/>
    <col min="9" max="9" width="11.1796875" bestFit="1" customWidth="1"/>
    <col min="10" max="10" width="4.08984375" customWidth="1"/>
    <col min="12" max="12" width="11.90625" customWidth="1"/>
  </cols>
  <sheetData>
    <row r="1" spans="1:9" s="169" customFormat="1" ht="28.25" customHeight="1" x14ac:dyDescent="0.35">
      <c r="A1" s="190" t="s">
        <v>517</v>
      </c>
      <c r="B1" s="191"/>
      <c r="C1" s="191"/>
      <c r="D1" s="191"/>
      <c r="E1" s="191"/>
      <c r="F1" s="192"/>
    </row>
    <row r="2" spans="1:9" s="169" customFormat="1" ht="28.25" customHeight="1" x14ac:dyDescent="0.35">
      <c r="A2" s="193" t="s">
        <v>518</v>
      </c>
      <c r="B2" s="194"/>
      <c r="C2" s="194"/>
      <c r="D2" s="194"/>
      <c r="E2" s="194"/>
      <c r="F2" s="195"/>
    </row>
    <row r="3" spans="1:9" s="169" customFormat="1" ht="28.25" customHeight="1" x14ac:dyDescent="0.35">
      <c r="A3" s="193" t="s">
        <v>519</v>
      </c>
      <c r="B3" s="194"/>
      <c r="C3" s="194"/>
      <c r="D3" s="194"/>
      <c r="E3" s="194"/>
      <c r="F3" s="195"/>
    </row>
    <row r="4" spans="1:9" s="169" customFormat="1" ht="28.25" customHeight="1" thickBot="1" x14ac:dyDescent="0.4">
      <c r="A4" s="196" t="s">
        <v>876</v>
      </c>
      <c r="B4" s="197"/>
      <c r="C4" s="197"/>
      <c r="D4" s="197"/>
      <c r="E4" s="197"/>
      <c r="F4" s="198"/>
    </row>
    <row r="5" spans="1:9" ht="33.75" customHeight="1" thickBot="1" x14ac:dyDescent="0.4">
      <c r="A5" s="199" t="s">
        <v>875</v>
      </c>
      <c r="B5" s="200"/>
      <c r="C5" s="200"/>
      <c r="D5" s="200"/>
      <c r="E5" s="200"/>
      <c r="F5" s="201"/>
    </row>
    <row r="6" spans="1:9" s="169" customFormat="1" ht="30" customHeight="1" x14ac:dyDescent="0.35">
      <c r="A6" s="185" t="s">
        <v>874</v>
      </c>
      <c r="B6" s="186"/>
      <c r="C6" s="186"/>
      <c r="D6" s="187"/>
      <c r="E6" s="188"/>
      <c r="F6" s="189"/>
      <c r="G6" s="172"/>
    </row>
    <row r="7" spans="1:9" s="169" customFormat="1" ht="30" customHeight="1" x14ac:dyDescent="0.35">
      <c r="A7" s="202" t="s">
        <v>873</v>
      </c>
      <c r="B7" s="203"/>
      <c r="C7" s="203"/>
      <c r="D7" s="204"/>
      <c r="E7" s="205"/>
      <c r="F7" s="206"/>
      <c r="G7" s="172"/>
    </row>
    <row r="8" spans="1:9" s="169" customFormat="1" ht="30" customHeight="1" x14ac:dyDescent="0.35">
      <c r="A8" s="202" t="s">
        <v>872</v>
      </c>
      <c r="B8" s="203"/>
      <c r="C8" s="203"/>
      <c r="D8" s="204"/>
      <c r="E8" s="205"/>
      <c r="F8" s="206"/>
      <c r="G8" s="172"/>
    </row>
    <row r="9" spans="1:9" s="169" customFormat="1" ht="30" customHeight="1" x14ac:dyDescent="0.35">
      <c r="A9" s="202" t="s">
        <v>871</v>
      </c>
      <c r="B9" s="203"/>
      <c r="C9" s="203"/>
      <c r="D9" s="204"/>
      <c r="E9" s="205"/>
      <c r="F9" s="206"/>
      <c r="G9" s="172"/>
    </row>
    <row r="10" spans="1:9" s="169" customFormat="1" ht="30" customHeight="1" x14ac:dyDescent="0.35">
      <c r="A10" s="202" t="s">
        <v>870</v>
      </c>
      <c r="B10" s="203"/>
      <c r="C10" s="203"/>
      <c r="D10" s="204"/>
      <c r="E10" s="205"/>
      <c r="F10" s="206"/>
      <c r="G10" s="172"/>
    </row>
    <row r="11" spans="1:9" s="169" customFormat="1" ht="30" customHeight="1" x14ac:dyDescent="0.35">
      <c r="A11" s="202" t="s">
        <v>869</v>
      </c>
      <c r="B11" s="203"/>
      <c r="C11" s="203"/>
      <c r="D11" s="204"/>
      <c r="E11" s="205"/>
      <c r="F11" s="206"/>
      <c r="G11" s="172"/>
    </row>
    <row r="12" spans="1:9" s="169" customFormat="1" ht="30" customHeight="1" thickBot="1" x14ac:dyDescent="0.4">
      <c r="A12" s="212" t="s">
        <v>868</v>
      </c>
      <c r="B12" s="213"/>
      <c r="C12" s="213"/>
      <c r="D12" s="214"/>
      <c r="E12" s="215"/>
      <c r="F12" s="216"/>
      <c r="G12" s="172"/>
    </row>
    <row r="13" spans="1:9" s="169" customFormat="1" ht="30" customHeight="1" thickBot="1" x14ac:dyDescent="0.4">
      <c r="A13" s="207" t="s">
        <v>867</v>
      </c>
      <c r="B13" s="208"/>
      <c r="C13" s="208"/>
      <c r="D13" s="209"/>
      <c r="E13" s="210"/>
      <c r="F13" s="211"/>
      <c r="G13" s="171"/>
      <c r="H13" s="170"/>
    </row>
    <row r="16" spans="1:9" x14ac:dyDescent="0.35">
      <c r="I16" s="168"/>
    </row>
  </sheetData>
  <mergeCells count="21">
    <mergeCell ref="A13:D13"/>
    <mergeCell ref="E13:F13"/>
    <mergeCell ref="A10:D10"/>
    <mergeCell ref="E10:F10"/>
    <mergeCell ref="A11:D11"/>
    <mergeCell ref="E11:F11"/>
    <mergeCell ref="A12:D12"/>
    <mergeCell ref="E12:F12"/>
    <mergeCell ref="A7:D7"/>
    <mergeCell ref="E7:F7"/>
    <mergeCell ref="A8:D8"/>
    <mergeCell ref="E8:F8"/>
    <mergeCell ref="A9:D9"/>
    <mergeCell ref="E9:F9"/>
    <mergeCell ref="A6:D6"/>
    <mergeCell ref="E6:F6"/>
    <mergeCell ref="A1:F1"/>
    <mergeCell ref="A2:F2"/>
    <mergeCell ref="A3:F3"/>
    <mergeCell ref="A4:F4"/>
    <mergeCell ref="A5:F5"/>
  </mergeCells>
  <pageMargins left="0.70866141732283472" right="0.70866141732283472" top="0.74803149606299213" bottom="0.74803149606299213" header="0.31496062992125984" footer="0.31496062992125984"/>
  <pageSetup paperSize="9" scale="9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sheetPr>
  <dimension ref="A1:J493"/>
  <sheetViews>
    <sheetView showZeros="0" tabSelected="1" view="pageBreakPreview" topLeftCell="A24" zoomScaleNormal="66" zoomScaleSheetLayoutView="100" workbookViewId="0">
      <selection activeCell="C53" sqref="C53"/>
    </sheetView>
  </sheetViews>
  <sheetFormatPr defaultColWidth="10" defaultRowHeight="15.5" x14ac:dyDescent="0.35"/>
  <cols>
    <col min="1" max="1" width="2.6328125" style="1" customWidth="1"/>
    <col min="2" max="2" width="19.08984375" style="1" customWidth="1"/>
    <col min="3" max="3" width="89.54296875" style="1" customWidth="1"/>
    <col min="4" max="4" width="11.6328125" style="1" customWidth="1"/>
    <col min="5" max="5" width="15.6328125" style="60" customWidth="1"/>
    <col min="6" max="6" width="15.6328125" style="111" customWidth="1"/>
    <col min="7" max="7" width="21.36328125" style="111" customWidth="1"/>
    <col min="8" max="16384" width="10" style="1"/>
  </cols>
  <sheetData>
    <row r="1" spans="2:7" ht="17.149999999999999" customHeight="1" x14ac:dyDescent="0.35">
      <c r="B1" s="217" t="s">
        <v>517</v>
      </c>
      <c r="C1" s="218"/>
      <c r="D1" s="218"/>
      <c r="E1" s="218"/>
      <c r="F1" s="218"/>
      <c r="G1" s="219"/>
    </row>
    <row r="2" spans="2:7" ht="17.149999999999999" customHeight="1" x14ac:dyDescent="0.35">
      <c r="B2" s="220" t="s">
        <v>518</v>
      </c>
      <c r="C2" s="221"/>
      <c r="D2" s="221"/>
      <c r="E2" s="221"/>
      <c r="F2" s="221"/>
      <c r="G2" s="222"/>
    </row>
    <row r="3" spans="2:7" ht="17.149999999999999" customHeight="1" x14ac:dyDescent="0.35">
      <c r="B3" s="220" t="s">
        <v>519</v>
      </c>
      <c r="C3" s="221"/>
      <c r="D3" s="221"/>
      <c r="E3" s="221"/>
      <c r="F3" s="221"/>
      <c r="G3" s="222"/>
    </row>
    <row r="4" spans="2:7" ht="17.149999999999999" customHeight="1" thickBot="1" x14ac:dyDescent="0.4">
      <c r="B4" s="223" t="s">
        <v>848</v>
      </c>
      <c r="C4" s="224"/>
      <c r="D4" s="224"/>
      <c r="E4" s="224"/>
      <c r="F4" s="224"/>
      <c r="G4" s="225"/>
    </row>
    <row r="5" spans="2:7" ht="30.65" customHeight="1" thickBot="1" x14ac:dyDescent="0.4">
      <c r="B5" s="226" t="s">
        <v>0</v>
      </c>
      <c r="C5" s="228" t="s">
        <v>1</v>
      </c>
      <c r="D5" s="230" t="s">
        <v>2</v>
      </c>
      <c r="E5" s="232" t="s">
        <v>3</v>
      </c>
      <c r="F5" s="2" t="s">
        <v>4</v>
      </c>
      <c r="G5" s="3" t="s">
        <v>5</v>
      </c>
    </row>
    <row r="6" spans="2:7" ht="30.65" customHeight="1" thickBot="1" x14ac:dyDescent="0.4">
      <c r="B6" s="227"/>
      <c r="C6" s="229"/>
      <c r="D6" s="231"/>
      <c r="E6" s="233"/>
      <c r="F6" s="4" t="s">
        <v>877</v>
      </c>
      <c r="G6" s="5" t="str">
        <f>+F6</f>
        <v xml:space="preserve">PARA BİRİMİ
 (…..) </v>
      </c>
    </row>
    <row r="7" spans="2:7" ht="35.25" customHeight="1" thickBot="1" x14ac:dyDescent="0.4">
      <c r="B7" s="6" t="s">
        <v>6</v>
      </c>
      <c r="C7" s="7"/>
      <c r="D7" s="8"/>
      <c r="E7" s="9"/>
      <c r="F7" s="234"/>
      <c r="G7" s="235"/>
    </row>
    <row r="8" spans="2:7" ht="38.25" customHeight="1" thickBot="1" x14ac:dyDescent="0.4">
      <c r="B8" s="236" t="s">
        <v>7</v>
      </c>
      <c r="C8" s="237"/>
      <c r="D8" s="237"/>
      <c r="E8" s="237"/>
      <c r="F8" s="237"/>
      <c r="G8" s="238"/>
    </row>
    <row r="9" spans="2:7" ht="38.25" customHeight="1" thickBot="1" x14ac:dyDescent="0.4">
      <c r="B9" s="10" t="s">
        <v>8</v>
      </c>
      <c r="C9" s="11" t="s">
        <v>9</v>
      </c>
      <c r="D9" s="12" t="s">
        <v>10</v>
      </c>
      <c r="E9" s="13">
        <v>50</v>
      </c>
      <c r="F9" s="14"/>
      <c r="G9" s="15">
        <f t="shared" ref="G9:G23" si="0">E9*F9</f>
        <v>0</v>
      </c>
    </row>
    <row r="10" spans="2:7" s="16" customFormat="1" ht="38" customHeight="1" x14ac:dyDescent="0.35">
      <c r="B10" s="10" t="s">
        <v>11</v>
      </c>
      <c r="C10" s="11" t="s">
        <v>12</v>
      </c>
      <c r="D10" s="12" t="s">
        <v>10</v>
      </c>
      <c r="E10" s="146">
        <v>900</v>
      </c>
      <c r="F10" s="14"/>
      <c r="G10" s="15">
        <f t="shared" si="0"/>
        <v>0</v>
      </c>
    </row>
    <row r="11" spans="2:7" s="16" customFormat="1" ht="38" customHeight="1" thickBot="1" x14ac:dyDescent="0.4">
      <c r="B11" s="17" t="s">
        <v>13</v>
      </c>
      <c r="C11" s="18" t="s">
        <v>14</v>
      </c>
      <c r="D11" s="19" t="s">
        <v>10</v>
      </c>
      <c r="E11" s="141">
        <v>55</v>
      </c>
      <c r="F11" s="21"/>
      <c r="G11" s="22">
        <f t="shared" si="0"/>
        <v>0</v>
      </c>
    </row>
    <row r="12" spans="2:7" s="16" customFormat="1" ht="38" customHeight="1" x14ac:dyDescent="0.35">
      <c r="B12" s="10" t="s">
        <v>15</v>
      </c>
      <c r="C12" s="11" t="s">
        <v>16</v>
      </c>
      <c r="D12" s="12" t="s">
        <v>10</v>
      </c>
      <c r="E12" s="146">
        <v>154</v>
      </c>
      <c r="F12" s="14"/>
      <c r="G12" s="15">
        <f t="shared" si="0"/>
        <v>0</v>
      </c>
    </row>
    <row r="13" spans="2:7" s="16" customFormat="1" ht="38" customHeight="1" thickBot="1" x14ac:dyDescent="0.4">
      <c r="B13" s="23" t="s">
        <v>17</v>
      </c>
      <c r="C13" s="24" t="s">
        <v>18</v>
      </c>
      <c r="D13" s="25" t="s">
        <v>10</v>
      </c>
      <c r="E13" s="139">
        <v>64</v>
      </c>
      <c r="F13" s="27"/>
      <c r="G13" s="28">
        <f t="shared" si="0"/>
        <v>0</v>
      </c>
    </row>
    <row r="14" spans="2:7" s="16" customFormat="1" ht="38" customHeight="1" x14ac:dyDescent="0.35">
      <c r="B14" s="10" t="s">
        <v>19</v>
      </c>
      <c r="C14" s="11" t="s">
        <v>20</v>
      </c>
      <c r="D14" s="12" t="s">
        <v>10</v>
      </c>
      <c r="E14" s="146">
        <v>42</v>
      </c>
      <c r="F14" s="14"/>
      <c r="G14" s="15">
        <f t="shared" si="0"/>
        <v>0</v>
      </c>
    </row>
    <row r="15" spans="2:7" s="16" customFormat="1" ht="38" customHeight="1" x14ac:dyDescent="0.35">
      <c r="B15" s="23" t="s">
        <v>21</v>
      </c>
      <c r="C15" s="24" t="s">
        <v>22</v>
      </c>
      <c r="D15" s="25" t="s">
        <v>10</v>
      </c>
      <c r="E15" s="139">
        <v>117</v>
      </c>
      <c r="F15" s="27"/>
      <c r="G15" s="28">
        <f t="shared" si="0"/>
        <v>0</v>
      </c>
    </row>
    <row r="16" spans="2:7" s="16" customFormat="1" ht="38" customHeight="1" thickBot="1" x14ac:dyDescent="0.4">
      <c r="B16" s="29" t="s">
        <v>23</v>
      </c>
      <c r="C16" s="30" t="s">
        <v>24</v>
      </c>
      <c r="D16" s="31" t="s">
        <v>10</v>
      </c>
      <c r="E16" s="138">
        <v>106</v>
      </c>
      <c r="F16" s="32"/>
      <c r="G16" s="33">
        <f t="shared" si="0"/>
        <v>0</v>
      </c>
    </row>
    <row r="17" spans="2:7" s="16" customFormat="1" ht="38" customHeight="1" thickBot="1" x14ac:dyDescent="0.4">
      <c r="B17" s="10" t="s">
        <v>25</v>
      </c>
      <c r="C17" s="11" t="s">
        <v>26</v>
      </c>
      <c r="D17" s="12" t="s">
        <v>10</v>
      </c>
      <c r="E17" s="146">
        <v>144</v>
      </c>
      <c r="F17" s="14"/>
      <c r="G17" s="15">
        <f t="shared" si="0"/>
        <v>0</v>
      </c>
    </row>
    <row r="18" spans="2:7" s="16" customFormat="1" ht="38" customHeight="1" x14ac:dyDescent="0.35">
      <c r="B18" s="10" t="s">
        <v>27</v>
      </c>
      <c r="C18" s="11" t="s">
        <v>28</v>
      </c>
      <c r="D18" s="12" t="s">
        <v>10</v>
      </c>
      <c r="E18" s="146">
        <v>85</v>
      </c>
      <c r="F18" s="14"/>
      <c r="G18" s="15">
        <f t="shared" si="0"/>
        <v>0</v>
      </c>
    </row>
    <row r="19" spans="2:7" s="16" customFormat="1" ht="38" customHeight="1" thickBot="1" x14ac:dyDescent="0.4">
      <c r="B19" s="23" t="s">
        <v>29</v>
      </c>
      <c r="C19" s="24" t="s">
        <v>30</v>
      </c>
      <c r="D19" s="25" t="s">
        <v>10</v>
      </c>
      <c r="E19" s="139">
        <v>38</v>
      </c>
      <c r="F19" s="27"/>
      <c r="G19" s="28">
        <f t="shared" si="0"/>
        <v>0</v>
      </c>
    </row>
    <row r="20" spans="2:7" s="16" customFormat="1" ht="38" customHeight="1" x14ac:dyDescent="0.35">
      <c r="B20" s="10" t="s">
        <v>31</v>
      </c>
      <c r="C20" s="11" t="s">
        <v>32</v>
      </c>
      <c r="D20" s="12" t="s">
        <v>10</v>
      </c>
      <c r="E20" s="146">
        <v>1351</v>
      </c>
      <c r="F20" s="14"/>
      <c r="G20" s="15">
        <f t="shared" si="0"/>
        <v>0</v>
      </c>
    </row>
    <row r="21" spans="2:7" s="16" customFormat="1" ht="38" customHeight="1" x14ac:dyDescent="0.35">
      <c r="B21" s="23" t="s">
        <v>33</v>
      </c>
      <c r="C21" s="24" t="s">
        <v>34</v>
      </c>
      <c r="D21" s="25" t="s">
        <v>10</v>
      </c>
      <c r="E21" s="139">
        <v>430</v>
      </c>
      <c r="F21" s="27"/>
      <c r="G21" s="28">
        <f t="shared" si="0"/>
        <v>0</v>
      </c>
    </row>
    <row r="22" spans="2:7" s="16" customFormat="1" ht="38" customHeight="1" x14ac:dyDescent="0.35">
      <c r="B22" s="23" t="s">
        <v>35</v>
      </c>
      <c r="C22" s="24" t="s">
        <v>36</v>
      </c>
      <c r="D22" s="25" t="s">
        <v>10</v>
      </c>
      <c r="E22" s="139">
        <v>22</v>
      </c>
      <c r="F22" s="27"/>
      <c r="G22" s="28">
        <f t="shared" si="0"/>
        <v>0</v>
      </c>
    </row>
    <row r="23" spans="2:7" s="16" customFormat="1" ht="38" customHeight="1" thickBot="1" x14ac:dyDescent="0.4">
      <c r="B23" s="17" t="s">
        <v>37</v>
      </c>
      <c r="C23" s="18" t="s">
        <v>38</v>
      </c>
      <c r="D23" s="19" t="s">
        <v>10</v>
      </c>
      <c r="E23" s="141">
        <v>48</v>
      </c>
      <c r="F23" s="21"/>
      <c r="G23" s="22">
        <f t="shared" si="0"/>
        <v>0</v>
      </c>
    </row>
    <row r="24" spans="2:7" s="16" customFormat="1" ht="38" customHeight="1" thickBot="1" x14ac:dyDescent="0.4">
      <c r="B24" s="239" t="s">
        <v>39</v>
      </c>
      <c r="C24" s="240"/>
      <c r="D24" s="240"/>
      <c r="E24" s="241"/>
      <c r="F24" s="242">
        <f>SUM(G9:G23)</f>
        <v>0</v>
      </c>
      <c r="G24" s="243"/>
    </row>
    <row r="25" spans="2:7" s="16" customFormat="1" ht="44.4" customHeight="1" thickBot="1" x14ac:dyDescent="0.4">
      <c r="B25" s="244" t="s">
        <v>40</v>
      </c>
      <c r="C25" s="245"/>
      <c r="D25" s="245"/>
      <c r="E25" s="245"/>
      <c r="F25" s="245"/>
      <c r="G25" s="246"/>
    </row>
    <row r="26" spans="2:7" ht="38.25" customHeight="1" x14ac:dyDescent="0.35">
      <c r="B26" s="34" t="s">
        <v>41</v>
      </c>
      <c r="C26" s="11" t="s">
        <v>42</v>
      </c>
      <c r="D26" s="35" t="s">
        <v>43</v>
      </c>
      <c r="E26" s="14">
        <v>55</v>
      </c>
      <c r="F26" s="14"/>
      <c r="G26" s="15">
        <f t="shared" ref="G26:G32" si="1">E26*F26</f>
        <v>0</v>
      </c>
    </row>
    <row r="27" spans="2:7" s="16" customFormat="1" ht="50.25" customHeight="1" x14ac:dyDescent="0.35">
      <c r="B27" s="36" t="s">
        <v>44</v>
      </c>
      <c r="C27" s="24" t="s">
        <v>45</v>
      </c>
      <c r="D27" s="37" t="s">
        <v>43</v>
      </c>
      <c r="E27" s="27">
        <v>13</v>
      </c>
      <c r="F27" s="27"/>
      <c r="G27" s="28">
        <f t="shared" si="1"/>
        <v>0</v>
      </c>
    </row>
    <row r="28" spans="2:7" s="16" customFormat="1" ht="50.25" customHeight="1" thickBot="1" x14ac:dyDescent="0.4">
      <c r="B28" s="38" t="s">
        <v>46</v>
      </c>
      <c r="C28" s="39" t="s">
        <v>47</v>
      </c>
      <c r="D28" s="40" t="s">
        <v>43</v>
      </c>
      <c r="E28" s="41">
        <v>4</v>
      </c>
      <c r="F28" s="41"/>
      <c r="G28" s="42">
        <f t="shared" si="1"/>
        <v>0</v>
      </c>
    </row>
    <row r="29" spans="2:7" s="16" customFormat="1" ht="50.25" customHeight="1" x14ac:dyDescent="0.35">
      <c r="B29" s="34" t="s">
        <v>48</v>
      </c>
      <c r="C29" s="11" t="s">
        <v>49</v>
      </c>
      <c r="D29" s="35" t="s">
        <v>43</v>
      </c>
      <c r="E29" s="14">
        <v>3</v>
      </c>
      <c r="F29" s="14"/>
      <c r="G29" s="15">
        <f t="shared" si="1"/>
        <v>0</v>
      </c>
    </row>
    <row r="30" spans="2:7" s="16" customFormat="1" ht="50.25" customHeight="1" thickBot="1" x14ac:dyDescent="0.4">
      <c r="B30" s="43" t="s">
        <v>50</v>
      </c>
      <c r="C30" s="18" t="s">
        <v>51</v>
      </c>
      <c r="D30" s="44" t="s">
        <v>43</v>
      </c>
      <c r="E30" s="21">
        <v>1</v>
      </c>
      <c r="F30" s="21"/>
      <c r="G30" s="22">
        <f t="shared" si="1"/>
        <v>0</v>
      </c>
    </row>
    <row r="31" spans="2:7" s="16" customFormat="1" ht="50.25" customHeight="1" x14ac:dyDescent="0.35">
      <c r="B31" s="34" t="s">
        <v>52</v>
      </c>
      <c r="C31" s="11" t="s">
        <v>837</v>
      </c>
      <c r="D31" s="35" t="s">
        <v>43</v>
      </c>
      <c r="E31" s="14">
        <v>1</v>
      </c>
      <c r="F31" s="14"/>
      <c r="G31" s="15">
        <f t="shared" si="1"/>
        <v>0</v>
      </c>
    </row>
    <row r="32" spans="2:7" s="16" customFormat="1" ht="50.25" customHeight="1" thickBot="1" x14ac:dyDescent="0.4">
      <c r="B32" s="43" t="s">
        <v>53</v>
      </c>
      <c r="C32" s="18" t="s">
        <v>54</v>
      </c>
      <c r="D32" s="44" t="s">
        <v>43</v>
      </c>
      <c r="E32" s="21">
        <v>1</v>
      </c>
      <c r="F32" s="21"/>
      <c r="G32" s="22">
        <f t="shared" si="1"/>
        <v>0</v>
      </c>
    </row>
    <row r="33" spans="2:8" ht="45" customHeight="1" thickBot="1" x14ac:dyDescent="0.4">
      <c r="B33" s="244" t="s">
        <v>55</v>
      </c>
      <c r="C33" s="245"/>
      <c r="D33" s="245"/>
      <c r="E33" s="246"/>
      <c r="F33" s="247">
        <f>SUM(G26:G32)</f>
        <v>0</v>
      </c>
      <c r="G33" s="248"/>
    </row>
    <row r="34" spans="2:8" ht="38.25" customHeight="1" thickBot="1" x14ac:dyDescent="0.4">
      <c r="B34" s="244" t="s">
        <v>56</v>
      </c>
      <c r="C34" s="245"/>
      <c r="D34" s="245"/>
      <c r="E34" s="245"/>
      <c r="F34" s="245"/>
      <c r="G34" s="246"/>
    </row>
    <row r="35" spans="2:8" s="16" customFormat="1" ht="34.25" customHeight="1" x14ac:dyDescent="0.35">
      <c r="B35" s="36" t="s">
        <v>57</v>
      </c>
      <c r="C35" s="24" t="s">
        <v>58</v>
      </c>
      <c r="D35" s="123" t="s">
        <v>10</v>
      </c>
      <c r="E35" s="147">
        <v>450</v>
      </c>
      <c r="F35" s="27"/>
      <c r="G35" s="28">
        <f>E35*F35</f>
        <v>0</v>
      </c>
    </row>
    <row r="36" spans="2:8" s="16" customFormat="1" ht="34.25" customHeight="1" x14ac:dyDescent="0.35">
      <c r="B36" s="36" t="s">
        <v>59</v>
      </c>
      <c r="C36" s="24" t="s">
        <v>60</v>
      </c>
      <c r="D36" s="122" t="s">
        <v>43</v>
      </c>
      <c r="E36" s="150">
        <v>98</v>
      </c>
      <c r="F36" s="27"/>
      <c r="G36" s="28">
        <f>E36*F36</f>
        <v>0</v>
      </c>
    </row>
    <row r="37" spans="2:8" s="16" customFormat="1" ht="34.25" customHeight="1" thickBot="1" x14ac:dyDescent="0.4">
      <c r="B37" s="36" t="s">
        <v>61</v>
      </c>
      <c r="C37" s="24" t="s">
        <v>836</v>
      </c>
      <c r="D37" s="122" t="s">
        <v>43</v>
      </c>
      <c r="E37" s="150">
        <v>6</v>
      </c>
      <c r="F37" s="27"/>
      <c r="G37" s="28">
        <f>E37*F37</f>
        <v>0</v>
      </c>
    </row>
    <row r="38" spans="2:8" ht="44.25" customHeight="1" thickBot="1" x14ac:dyDescent="0.4">
      <c r="B38" s="244" t="s">
        <v>62</v>
      </c>
      <c r="C38" s="245"/>
      <c r="D38" s="245"/>
      <c r="E38" s="246"/>
      <c r="F38" s="247">
        <f>SUM(G35:G37)</f>
        <v>0</v>
      </c>
      <c r="G38" s="248"/>
    </row>
    <row r="39" spans="2:8" ht="38.25" customHeight="1" thickBot="1" x14ac:dyDescent="0.4">
      <c r="B39" s="249" t="s">
        <v>63</v>
      </c>
      <c r="C39" s="250"/>
      <c r="D39" s="250"/>
      <c r="E39" s="251"/>
      <c r="F39" s="252">
        <f>+F24+F33+F38</f>
        <v>0</v>
      </c>
      <c r="G39" s="253"/>
    </row>
    <row r="40" spans="2:8" ht="35.25" customHeight="1" thickBot="1" x14ac:dyDescent="0.4">
      <c r="B40" s="6" t="s">
        <v>64</v>
      </c>
      <c r="C40" s="7"/>
      <c r="D40" s="8"/>
      <c r="E40" s="9"/>
      <c r="F40" s="234"/>
      <c r="G40" s="235"/>
    </row>
    <row r="41" spans="2:8" ht="38.25" customHeight="1" thickBot="1" x14ac:dyDescent="0.4">
      <c r="B41" s="254" t="s">
        <v>65</v>
      </c>
      <c r="C41" s="255"/>
      <c r="D41" s="255"/>
      <c r="E41" s="255"/>
      <c r="F41" s="255"/>
      <c r="G41" s="256"/>
    </row>
    <row r="42" spans="2:8" s="16" customFormat="1" ht="38" customHeight="1" x14ac:dyDescent="0.35">
      <c r="B42" s="36" t="s">
        <v>66</v>
      </c>
      <c r="C42" s="30" t="s">
        <v>67</v>
      </c>
      <c r="D42" s="45" t="s">
        <v>10</v>
      </c>
      <c r="E42" s="138">
        <v>6900</v>
      </c>
      <c r="F42" s="32"/>
      <c r="G42" s="33">
        <f t="shared" ref="G42:G53" si="2">E42*F42</f>
        <v>0</v>
      </c>
      <c r="H42" s="1"/>
    </row>
    <row r="43" spans="2:8" s="16" customFormat="1" ht="38" customHeight="1" x14ac:dyDescent="0.35">
      <c r="B43" s="36" t="s">
        <v>68</v>
      </c>
      <c r="C43" s="30" t="s">
        <v>69</v>
      </c>
      <c r="D43" s="45" t="s">
        <v>10</v>
      </c>
      <c r="E43" s="138">
        <v>500</v>
      </c>
      <c r="F43" s="32"/>
      <c r="G43" s="33">
        <f t="shared" si="2"/>
        <v>0</v>
      </c>
      <c r="H43" s="1"/>
    </row>
    <row r="44" spans="2:8" s="16" customFormat="1" ht="38" customHeight="1" x14ac:dyDescent="0.35">
      <c r="B44" s="36" t="s">
        <v>70</v>
      </c>
      <c r="C44" s="30" t="s">
        <v>71</v>
      </c>
      <c r="D44" s="151" t="s">
        <v>10</v>
      </c>
      <c r="E44" s="138">
        <v>105</v>
      </c>
      <c r="F44" s="32"/>
      <c r="G44" s="33">
        <f t="shared" si="2"/>
        <v>0</v>
      </c>
      <c r="H44" s="1"/>
    </row>
    <row r="45" spans="2:8" s="16" customFormat="1" ht="38" customHeight="1" x14ac:dyDescent="0.35">
      <c r="B45" s="36" t="s">
        <v>72</v>
      </c>
      <c r="C45" s="24" t="s">
        <v>73</v>
      </c>
      <c r="D45" s="132" t="s">
        <v>10</v>
      </c>
      <c r="E45" s="139">
        <v>22800</v>
      </c>
      <c r="F45" s="27"/>
      <c r="G45" s="28">
        <f t="shared" si="2"/>
        <v>0</v>
      </c>
      <c r="H45" s="1"/>
    </row>
    <row r="46" spans="2:8" s="16" customFormat="1" ht="38" customHeight="1" x14ac:dyDescent="0.35">
      <c r="B46" s="36" t="s">
        <v>74</v>
      </c>
      <c r="C46" s="24" t="s">
        <v>75</v>
      </c>
      <c r="D46" s="132" t="s">
        <v>10</v>
      </c>
      <c r="E46" s="139">
        <v>2581</v>
      </c>
      <c r="F46" s="27"/>
      <c r="G46" s="28">
        <f t="shared" si="2"/>
        <v>0</v>
      </c>
      <c r="H46" s="1"/>
    </row>
    <row r="47" spans="2:8" s="16" customFormat="1" ht="47.4" customHeight="1" x14ac:dyDescent="0.35">
      <c r="B47" s="36" t="s">
        <v>76</v>
      </c>
      <c r="C47" s="24" t="s">
        <v>77</v>
      </c>
      <c r="D47" s="132" t="s">
        <v>809</v>
      </c>
      <c r="E47" s="139">
        <v>1</v>
      </c>
      <c r="F47" s="27"/>
      <c r="G47" s="28">
        <f t="shared" si="2"/>
        <v>0</v>
      </c>
      <c r="H47" s="1"/>
    </row>
    <row r="48" spans="2:8" s="16" customFormat="1" ht="38" customHeight="1" thickBot="1" x14ac:dyDescent="0.4">
      <c r="B48" s="46" t="s">
        <v>79</v>
      </c>
      <c r="C48" s="39" t="s">
        <v>80</v>
      </c>
      <c r="D48" s="152" t="s">
        <v>10</v>
      </c>
      <c r="E48" s="153">
        <v>1195</v>
      </c>
      <c r="F48" s="41"/>
      <c r="G48" s="42">
        <f t="shared" si="2"/>
        <v>0</v>
      </c>
      <c r="H48" s="1"/>
    </row>
    <row r="49" spans="2:8" s="16" customFormat="1" ht="38" customHeight="1" x14ac:dyDescent="0.35">
      <c r="B49" s="34" t="s">
        <v>81</v>
      </c>
      <c r="C49" s="11" t="s">
        <v>835</v>
      </c>
      <c r="D49" s="47" t="s">
        <v>82</v>
      </c>
      <c r="E49" s="140">
        <v>7650</v>
      </c>
      <c r="F49" s="14"/>
      <c r="G49" s="15">
        <f t="shared" si="2"/>
        <v>0</v>
      </c>
      <c r="H49" s="1"/>
    </row>
    <row r="50" spans="2:8" s="16" customFormat="1" ht="38" customHeight="1" thickBot="1" x14ac:dyDescent="0.4">
      <c r="B50" s="48" t="s">
        <v>83</v>
      </c>
      <c r="C50" s="18" t="s">
        <v>84</v>
      </c>
      <c r="D50" s="19" t="s">
        <v>82</v>
      </c>
      <c r="E50" s="141">
        <v>1225</v>
      </c>
      <c r="F50" s="21"/>
      <c r="G50" s="22">
        <f t="shared" si="2"/>
        <v>0</v>
      </c>
      <c r="H50" s="1"/>
    </row>
    <row r="51" spans="2:8" s="16" customFormat="1" ht="38" customHeight="1" x14ac:dyDescent="0.35">
      <c r="B51" s="34" t="s">
        <v>85</v>
      </c>
      <c r="C51" s="11" t="s">
        <v>86</v>
      </c>
      <c r="D51" s="12" t="s">
        <v>87</v>
      </c>
      <c r="E51" s="146">
        <v>85000</v>
      </c>
      <c r="F51" s="14"/>
      <c r="G51" s="15">
        <f t="shared" si="2"/>
        <v>0</v>
      </c>
      <c r="H51" s="1"/>
    </row>
    <row r="52" spans="2:8" s="16" customFormat="1" ht="38" customHeight="1" thickBot="1" x14ac:dyDescent="0.4">
      <c r="B52" s="173" t="s">
        <v>880</v>
      </c>
      <c r="C52" s="174" t="s">
        <v>881</v>
      </c>
      <c r="D52" s="175" t="s">
        <v>882</v>
      </c>
      <c r="E52" s="176">
        <v>10</v>
      </c>
      <c r="F52" s="177"/>
      <c r="G52" s="178">
        <f t="shared" ref="G52" si="3">E52*F52</f>
        <v>0</v>
      </c>
      <c r="H52" s="1"/>
    </row>
    <row r="53" spans="2:8" s="16" customFormat="1" ht="42" customHeight="1" thickBot="1" x14ac:dyDescent="0.4">
      <c r="B53" s="49" t="s">
        <v>88</v>
      </c>
      <c r="C53" s="154" t="s">
        <v>842</v>
      </c>
      <c r="D53" s="50" t="s">
        <v>89</v>
      </c>
      <c r="E53" s="51">
        <v>110</v>
      </c>
      <c r="F53" s="52"/>
      <c r="G53" s="53">
        <f t="shared" si="2"/>
        <v>0</v>
      </c>
    </row>
    <row r="54" spans="2:8" ht="38.25" customHeight="1" thickBot="1" x14ac:dyDescent="0.4">
      <c r="B54" s="257" t="s">
        <v>90</v>
      </c>
      <c r="C54" s="258"/>
      <c r="D54" s="258"/>
      <c r="E54" s="259"/>
      <c r="F54" s="260">
        <f>SUM(G42:G53)</f>
        <v>0</v>
      </c>
      <c r="G54" s="261"/>
    </row>
    <row r="55" spans="2:8" ht="36.65" customHeight="1" thickBot="1" x14ac:dyDescent="0.4">
      <c r="B55" s="262" t="s">
        <v>91</v>
      </c>
      <c r="C55" s="263"/>
      <c r="D55" s="263"/>
      <c r="E55" s="263"/>
      <c r="F55" s="263"/>
      <c r="G55" s="264"/>
    </row>
    <row r="56" spans="2:8" s="16" customFormat="1" ht="42" customHeight="1" x14ac:dyDescent="0.35">
      <c r="B56" s="23" t="s">
        <v>92</v>
      </c>
      <c r="C56" s="24" t="s">
        <v>93</v>
      </c>
      <c r="D56" s="25" t="s">
        <v>43</v>
      </c>
      <c r="E56" s="139">
        <v>27</v>
      </c>
      <c r="F56" s="27"/>
      <c r="G56" s="28">
        <f t="shared" ref="G56:G63" si="4">E56*F56</f>
        <v>0</v>
      </c>
    </row>
    <row r="57" spans="2:8" s="16" customFormat="1" ht="38" customHeight="1" x14ac:dyDescent="0.35">
      <c r="B57" s="23" t="s">
        <v>94</v>
      </c>
      <c r="C57" s="24" t="s">
        <v>95</v>
      </c>
      <c r="D57" s="25" t="s">
        <v>43</v>
      </c>
      <c r="E57" s="139">
        <v>26</v>
      </c>
      <c r="F57" s="27"/>
      <c r="G57" s="28">
        <f t="shared" si="4"/>
        <v>0</v>
      </c>
      <c r="H57" s="1"/>
    </row>
    <row r="58" spans="2:8" s="16" customFormat="1" ht="38" customHeight="1" x14ac:dyDescent="0.35">
      <c r="B58" s="23" t="s">
        <v>96</v>
      </c>
      <c r="C58" s="24" t="s">
        <v>97</v>
      </c>
      <c r="D58" s="25" t="s">
        <v>43</v>
      </c>
      <c r="E58" s="139">
        <v>5</v>
      </c>
      <c r="F58" s="27"/>
      <c r="G58" s="28">
        <f t="shared" si="4"/>
        <v>0</v>
      </c>
      <c r="H58" s="1"/>
    </row>
    <row r="59" spans="2:8" s="16" customFormat="1" ht="38" customHeight="1" x14ac:dyDescent="0.35">
      <c r="B59" s="23" t="s">
        <v>98</v>
      </c>
      <c r="C59" s="24" t="s">
        <v>99</v>
      </c>
      <c r="D59" s="25" t="s">
        <v>43</v>
      </c>
      <c r="E59" s="139">
        <v>4</v>
      </c>
      <c r="F59" s="27"/>
      <c r="G59" s="28">
        <f t="shared" si="4"/>
        <v>0</v>
      </c>
      <c r="H59" s="1"/>
    </row>
    <row r="60" spans="2:8" s="16" customFormat="1" ht="38" customHeight="1" x14ac:dyDescent="0.35">
      <c r="B60" s="23" t="s">
        <v>100</v>
      </c>
      <c r="C60" s="24" t="s">
        <v>834</v>
      </c>
      <c r="D60" s="25" t="s">
        <v>43</v>
      </c>
      <c r="E60" s="139">
        <v>2</v>
      </c>
      <c r="F60" s="27"/>
      <c r="G60" s="28">
        <f t="shared" si="4"/>
        <v>0</v>
      </c>
      <c r="H60" s="1"/>
    </row>
    <row r="61" spans="2:8" s="16" customFormat="1" ht="38" customHeight="1" x14ac:dyDescent="0.35">
      <c r="B61" s="23" t="s">
        <v>101</v>
      </c>
      <c r="C61" s="24" t="s">
        <v>833</v>
      </c>
      <c r="D61" s="25" t="s">
        <v>43</v>
      </c>
      <c r="E61" s="26">
        <v>2</v>
      </c>
      <c r="F61" s="27"/>
      <c r="G61" s="28">
        <f t="shared" si="4"/>
        <v>0</v>
      </c>
      <c r="H61" s="1"/>
    </row>
    <row r="62" spans="2:8" s="16" customFormat="1" ht="38" customHeight="1" x14ac:dyDescent="0.35">
      <c r="B62" s="23" t="s">
        <v>103</v>
      </c>
      <c r="C62" s="24" t="s">
        <v>102</v>
      </c>
      <c r="D62" s="25" t="s">
        <v>43</v>
      </c>
      <c r="E62" s="26">
        <v>1</v>
      </c>
      <c r="F62" s="27"/>
      <c r="G62" s="28">
        <f t="shared" si="4"/>
        <v>0</v>
      </c>
      <c r="H62" s="1"/>
    </row>
    <row r="63" spans="2:8" s="16" customFormat="1" ht="38" customHeight="1" thickBot="1" x14ac:dyDescent="0.4">
      <c r="B63" s="23" t="s">
        <v>832</v>
      </c>
      <c r="C63" s="24" t="s">
        <v>104</v>
      </c>
      <c r="D63" s="25" t="s">
        <v>43</v>
      </c>
      <c r="E63" s="26">
        <v>3</v>
      </c>
      <c r="F63" s="27"/>
      <c r="G63" s="28">
        <f t="shared" si="4"/>
        <v>0</v>
      </c>
      <c r="H63" s="1"/>
    </row>
    <row r="64" spans="2:8" ht="45" customHeight="1" thickBot="1" x14ac:dyDescent="0.4">
      <c r="B64" s="265" t="s">
        <v>105</v>
      </c>
      <c r="C64" s="266"/>
      <c r="D64" s="266"/>
      <c r="E64" s="267"/>
      <c r="F64" s="247">
        <f>SUM(G56:G63)</f>
        <v>0</v>
      </c>
      <c r="G64" s="248"/>
    </row>
    <row r="65" spans="2:8" ht="38.25" customHeight="1" thickBot="1" x14ac:dyDescent="0.4">
      <c r="B65" s="268" t="s">
        <v>106</v>
      </c>
      <c r="C65" s="269"/>
      <c r="D65" s="269"/>
      <c r="E65" s="270"/>
      <c r="F65" s="271">
        <f>+F54+F64</f>
        <v>0</v>
      </c>
      <c r="G65" s="272"/>
    </row>
    <row r="66" spans="2:8" ht="35.25" customHeight="1" thickBot="1" x14ac:dyDescent="0.4">
      <c r="B66" s="6" t="s">
        <v>831</v>
      </c>
      <c r="C66" s="7"/>
      <c r="D66" s="8"/>
      <c r="E66" s="9"/>
      <c r="F66" s="234"/>
      <c r="G66" s="235"/>
    </row>
    <row r="67" spans="2:8" ht="38.25" customHeight="1" thickBot="1" x14ac:dyDescent="0.4">
      <c r="B67" s="244" t="s">
        <v>107</v>
      </c>
      <c r="C67" s="245"/>
      <c r="D67" s="245"/>
      <c r="E67" s="245"/>
      <c r="F67" s="273"/>
      <c r="G67" s="274"/>
    </row>
    <row r="68" spans="2:8" s="16" customFormat="1" ht="38" customHeight="1" x14ac:dyDescent="0.35">
      <c r="B68" s="54" t="s">
        <v>830</v>
      </c>
      <c r="C68" s="55" t="s">
        <v>108</v>
      </c>
      <c r="D68" s="56" t="s">
        <v>809</v>
      </c>
      <c r="E68" s="121">
        <v>1</v>
      </c>
      <c r="F68" s="57"/>
      <c r="G68" s="15">
        <f>E68*F68</f>
        <v>0</v>
      </c>
      <c r="H68" s="1"/>
    </row>
    <row r="69" spans="2:8" s="16" customFormat="1" ht="52.25" customHeight="1" x14ac:dyDescent="0.35">
      <c r="B69" s="120" t="s">
        <v>829</v>
      </c>
      <c r="C69" s="119" t="s">
        <v>828</v>
      </c>
      <c r="D69" s="118" t="s">
        <v>809</v>
      </c>
      <c r="E69" s="117">
        <v>0.03</v>
      </c>
      <c r="F69" s="275"/>
      <c r="G69" s="276"/>
      <c r="H69" s="1"/>
    </row>
    <row r="70" spans="2:8" s="16" customFormat="1" ht="34.25" customHeight="1" x14ac:dyDescent="0.35">
      <c r="B70" s="120" t="s">
        <v>827</v>
      </c>
      <c r="C70" s="119" t="s">
        <v>109</v>
      </c>
      <c r="D70" s="118" t="s">
        <v>809</v>
      </c>
      <c r="E70" s="117">
        <v>0.02</v>
      </c>
      <c r="F70" s="277"/>
      <c r="G70" s="278"/>
      <c r="H70" s="1"/>
    </row>
    <row r="71" spans="2:8" s="16" customFormat="1" ht="34.25" customHeight="1" x14ac:dyDescent="0.35">
      <c r="B71" s="120" t="s">
        <v>826</v>
      </c>
      <c r="C71" s="119" t="s">
        <v>110</v>
      </c>
      <c r="D71" s="118" t="s">
        <v>809</v>
      </c>
      <c r="E71" s="117">
        <v>0.3</v>
      </c>
      <c r="F71" s="277"/>
      <c r="G71" s="278"/>
      <c r="H71" s="1"/>
    </row>
    <row r="72" spans="2:8" s="16" customFormat="1" ht="52.25" customHeight="1" x14ac:dyDescent="0.35">
      <c r="B72" s="120" t="s">
        <v>825</v>
      </c>
      <c r="C72" s="119" t="s">
        <v>112</v>
      </c>
      <c r="D72" s="118" t="s">
        <v>809</v>
      </c>
      <c r="E72" s="117">
        <v>0.35</v>
      </c>
      <c r="F72" s="277"/>
      <c r="G72" s="278"/>
      <c r="H72" s="1"/>
    </row>
    <row r="73" spans="2:8" s="16" customFormat="1" ht="31" x14ac:dyDescent="0.35">
      <c r="B73" s="120" t="s">
        <v>824</v>
      </c>
      <c r="C73" s="119" t="s">
        <v>113</v>
      </c>
      <c r="D73" s="118" t="s">
        <v>809</v>
      </c>
      <c r="E73" s="117">
        <v>0.15</v>
      </c>
      <c r="F73" s="277"/>
      <c r="G73" s="278"/>
      <c r="H73" s="1"/>
    </row>
    <row r="74" spans="2:8" s="16" customFormat="1" ht="62" x14ac:dyDescent="0.35">
      <c r="B74" s="120" t="s">
        <v>823</v>
      </c>
      <c r="C74" s="119" t="s">
        <v>822</v>
      </c>
      <c r="D74" s="118" t="s">
        <v>809</v>
      </c>
      <c r="E74" s="117">
        <v>0.05</v>
      </c>
      <c r="F74" s="277"/>
      <c r="G74" s="278"/>
      <c r="H74" s="1"/>
    </row>
    <row r="75" spans="2:8" s="16" customFormat="1" ht="52.25" customHeight="1" thickBot="1" x14ac:dyDescent="0.4">
      <c r="B75" s="120" t="s">
        <v>821</v>
      </c>
      <c r="C75" s="119" t="s">
        <v>115</v>
      </c>
      <c r="D75" s="118" t="s">
        <v>809</v>
      </c>
      <c r="E75" s="117">
        <v>0.1</v>
      </c>
      <c r="F75" s="279"/>
      <c r="G75" s="280"/>
      <c r="H75" s="1"/>
    </row>
    <row r="76" spans="2:8" s="16" customFormat="1" ht="30" customHeight="1" thickBot="1" x14ac:dyDescent="0.4">
      <c r="B76" s="257" t="s">
        <v>116</v>
      </c>
      <c r="C76" s="258"/>
      <c r="D76" s="258"/>
      <c r="E76" s="259"/>
      <c r="F76" s="260">
        <f>+G68</f>
        <v>0</v>
      </c>
      <c r="G76" s="261"/>
    </row>
    <row r="77" spans="2:8" s="16" customFormat="1" ht="38" customHeight="1" x14ac:dyDescent="0.35">
      <c r="B77" s="54" t="s">
        <v>820</v>
      </c>
      <c r="C77" s="55" t="s">
        <v>117</v>
      </c>
      <c r="D77" s="12" t="s">
        <v>809</v>
      </c>
      <c r="E77" s="121">
        <v>1</v>
      </c>
      <c r="F77" s="14"/>
      <c r="G77" s="15">
        <f>E77*F77</f>
        <v>0</v>
      </c>
      <c r="H77" s="1"/>
    </row>
    <row r="78" spans="2:8" s="16" customFormat="1" ht="47" customHeight="1" x14ac:dyDescent="0.35">
      <c r="B78" s="120" t="s">
        <v>819</v>
      </c>
      <c r="C78" s="119" t="s">
        <v>818</v>
      </c>
      <c r="D78" s="118" t="s">
        <v>809</v>
      </c>
      <c r="E78" s="117">
        <v>0.03</v>
      </c>
      <c r="F78" s="275"/>
      <c r="G78" s="276"/>
      <c r="H78" s="1"/>
    </row>
    <row r="79" spans="2:8" s="16" customFormat="1" ht="44.4" customHeight="1" x14ac:dyDescent="0.35">
      <c r="B79" s="120" t="s">
        <v>817</v>
      </c>
      <c r="C79" s="119" t="s">
        <v>109</v>
      </c>
      <c r="D79" s="118" t="s">
        <v>809</v>
      </c>
      <c r="E79" s="117">
        <v>0.02</v>
      </c>
      <c r="F79" s="277"/>
      <c r="G79" s="278"/>
      <c r="H79" s="1"/>
    </row>
    <row r="80" spans="2:8" s="16" customFormat="1" ht="52.25" customHeight="1" x14ac:dyDescent="0.35">
      <c r="B80" s="120" t="s">
        <v>816</v>
      </c>
      <c r="C80" s="119" t="s">
        <v>118</v>
      </c>
      <c r="D80" s="118" t="s">
        <v>809</v>
      </c>
      <c r="E80" s="117">
        <v>0.35</v>
      </c>
      <c r="F80" s="277"/>
      <c r="G80" s="278"/>
      <c r="H80" s="1"/>
    </row>
    <row r="81" spans="2:8" s="16" customFormat="1" ht="52.25" customHeight="1" x14ac:dyDescent="0.35">
      <c r="B81" s="120" t="s">
        <v>815</v>
      </c>
      <c r="C81" s="119" t="s">
        <v>119</v>
      </c>
      <c r="D81" s="118" t="s">
        <v>809</v>
      </c>
      <c r="E81" s="117">
        <v>0.3</v>
      </c>
      <c r="F81" s="277"/>
      <c r="G81" s="278"/>
      <c r="H81" s="1"/>
    </row>
    <row r="82" spans="2:8" s="16" customFormat="1" ht="52.25" customHeight="1" thickBot="1" x14ac:dyDescent="0.4">
      <c r="B82" s="120" t="s">
        <v>814</v>
      </c>
      <c r="C82" s="119" t="s">
        <v>120</v>
      </c>
      <c r="D82" s="118" t="s">
        <v>809</v>
      </c>
      <c r="E82" s="117">
        <v>0.3</v>
      </c>
      <c r="F82" s="279"/>
      <c r="G82" s="280"/>
      <c r="H82" s="1"/>
    </row>
    <row r="83" spans="2:8" s="16" customFormat="1" ht="30" customHeight="1" thickBot="1" x14ac:dyDescent="0.4">
      <c r="B83" s="257" t="s">
        <v>121</v>
      </c>
      <c r="C83" s="258"/>
      <c r="D83" s="258"/>
      <c r="E83" s="259"/>
      <c r="F83" s="260">
        <f>+G77</f>
        <v>0</v>
      </c>
      <c r="G83" s="261"/>
    </row>
    <row r="84" spans="2:8" s="16" customFormat="1" ht="38" customHeight="1" x14ac:dyDescent="0.35">
      <c r="B84" s="54" t="s">
        <v>813</v>
      </c>
      <c r="C84" s="55" t="s">
        <v>122</v>
      </c>
      <c r="D84" s="56" t="s">
        <v>809</v>
      </c>
      <c r="E84" s="121">
        <v>1</v>
      </c>
      <c r="F84" s="57"/>
      <c r="G84" s="15">
        <f>E84*F84</f>
        <v>0</v>
      </c>
      <c r="H84" s="1"/>
    </row>
    <row r="85" spans="2:8" s="16" customFormat="1" ht="42.65" customHeight="1" x14ac:dyDescent="0.35">
      <c r="B85" s="120" t="s">
        <v>812</v>
      </c>
      <c r="C85" s="119" t="s">
        <v>123</v>
      </c>
      <c r="D85" s="118" t="s">
        <v>809</v>
      </c>
      <c r="E85" s="117">
        <v>0.45</v>
      </c>
      <c r="F85" s="275"/>
      <c r="G85" s="276"/>
      <c r="H85" s="1"/>
    </row>
    <row r="86" spans="2:8" s="16" customFormat="1" ht="54.65" customHeight="1" x14ac:dyDescent="0.35">
      <c r="B86" s="120" t="s">
        <v>811</v>
      </c>
      <c r="C86" s="119" t="s">
        <v>124</v>
      </c>
      <c r="D86" s="118" t="s">
        <v>809</v>
      </c>
      <c r="E86" s="117">
        <v>0.45</v>
      </c>
      <c r="F86" s="277"/>
      <c r="G86" s="278"/>
      <c r="H86" s="1"/>
    </row>
    <row r="87" spans="2:8" s="16" customFormat="1" ht="38.4" customHeight="1" thickBot="1" x14ac:dyDescent="0.4">
      <c r="B87" s="120" t="s">
        <v>810</v>
      </c>
      <c r="C87" s="119" t="s">
        <v>125</v>
      </c>
      <c r="D87" s="118" t="s">
        <v>809</v>
      </c>
      <c r="E87" s="117">
        <v>0.1</v>
      </c>
      <c r="F87" s="279"/>
      <c r="G87" s="280"/>
      <c r="H87" s="1"/>
    </row>
    <row r="88" spans="2:8" s="16" customFormat="1" ht="30" customHeight="1" thickBot="1" x14ac:dyDescent="0.4">
      <c r="B88" s="257" t="s">
        <v>126</v>
      </c>
      <c r="C88" s="258"/>
      <c r="D88" s="258"/>
      <c r="E88" s="259"/>
      <c r="F88" s="260">
        <f>+G84</f>
        <v>0</v>
      </c>
      <c r="G88" s="261"/>
    </row>
    <row r="89" spans="2:8" s="16" customFormat="1" ht="39" customHeight="1" x14ac:dyDescent="0.35">
      <c r="B89" s="142" t="s">
        <v>127</v>
      </c>
      <c r="C89" s="124" t="s">
        <v>128</v>
      </c>
      <c r="D89" s="143" t="s">
        <v>10</v>
      </c>
      <c r="E89" s="138">
        <v>100</v>
      </c>
      <c r="F89" s="144"/>
      <c r="G89" s="145">
        <f t="shared" ref="G89:G94" si="5">E89*F89</f>
        <v>0</v>
      </c>
      <c r="H89" s="1"/>
    </row>
    <row r="90" spans="2:8" s="16" customFormat="1" ht="39" customHeight="1" x14ac:dyDescent="0.35">
      <c r="B90" s="142" t="s">
        <v>129</v>
      </c>
      <c r="C90" s="124" t="s">
        <v>130</v>
      </c>
      <c r="D90" s="143" t="s">
        <v>114</v>
      </c>
      <c r="E90" s="138">
        <v>9500</v>
      </c>
      <c r="F90" s="144"/>
      <c r="G90" s="145">
        <f t="shared" si="5"/>
        <v>0</v>
      </c>
    </row>
    <row r="91" spans="2:8" s="16" customFormat="1" ht="39" customHeight="1" x14ac:dyDescent="0.35">
      <c r="B91" s="142" t="s">
        <v>131</v>
      </c>
      <c r="C91" s="131" t="s">
        <v>132</v>
      </c>
      <c r="D91" s="132" t="s">
        <v>10</v>
      </c>
      <c r="E91" s="139">
        <v>2530</v>
      </c>
      <c r="F91" s="144"/>
      <c r="G91" s="145">
        <f t="shared" si="5"/>
        <v>0</v>
      </c>
    </row>
    <row r="92" spans="2:8" s="16" customFormat="1" ht="39" customHeight="1" x14ac:dyDescent="0.35">
      <c r="B92" s="142" t="s">
        <v>133</v>
      </c>
      <c r="C92" s="124" t="s">
        <v>134</v>
      </c>
      <c r="D92" s="143" t="s">
        <v>135</v>
      </c>
      <c r="E92" s="138">
        <v>830</v>
      </c>
      <c r="F92" s="144"/>
      <c r="G92" s="145">
        <f t="shared" si="5"/>
        <v>0</v>
      </c>
    </row>
    <row r="93" spans="2:8" s="16" customFormat="1" ht="39" customHeight="1" x14ac:dyDescent="0.35">
      <c r="B93" s="142" t="s">
        <v>136</v>
      </c>
      <c r="C93" s="131" t="s">
        <v>137</v>
      </c>
      <c r="D93" s="132" t="s">
        <v>809</v>
      </c>
      <c r="E93" s="139">
        <v>1</v>
      </c>
      <c r="F93" s="144"/>
      <c r="G93" s="145">
        <f t="shared" si="5"/>
        <v>0</v>
      </c>
    </row>
    <row r="94" spans="2:8" s="16" customFormat="1" ht="39" customHeight="1" thickBot="1" x14ac:dyDescent="0.4">
      <c r="B94" s="142" t="s">
        <v>138</v>
      </c>
      <c r="C94" s="124" t="s">
        <v>139</v>
      </c>
      <c r="D94" s="143" t="s">
        <v>140</v>
      </c>
      <c r="E94" s="138">
        <v>80</v>
      </c>
      <c r="F94" s="144"/>
      <c r="G94" s="145">
        <f t="shared" si="5"/>
        <v>0</v>
      </c>
    </row>
    <row r="95" spans="2:8" s="16" customFormat="1" ht="38" customHeight="1" thickBot="1" x14ac:dyDescent="0.4">
      <c r="B95" s="281" t="s">
        <v>808</v>
      </c>
      <c r="C95" s="282"/>
      <c r="D95" s="282"/>
      <c r="E95" s="282"/>
      <c r="F95" s="247">
        <f>SUM(G89:G94)</f>
        <v>0</v>
      </c>
      <c r="G95" s="248"/>
      <c r="H95" s="1"/>
    </row>
    <row r="96" spans="2:8" s="16" customFormat="1" ht="38" customHeight="1" thickBot="1" x14ac:dyDescent="0.4">
      <c r="B96" s="283" t="s">
        <v>141</v>
      </c>
      <c r="C96" s="284"/>
      <c r="D96" s="284"/>
      <c r="E96" s="285"/>
      <c r="F96" s="271">
        <f>+F95+F88+F83+F76</f>
        <v>0</v>
      </c>
      <c r="G96" s="272"/>
    </row>
    <row r="97" spans="1:7" ht="35.25" customHeight="1" thickBot="1" x14ac:dyDescent="0.4">
      <c r="B97" s="6" t="s">
        <v>142</v>
      </c>
      <c r="C97" s="7"/>
      <c r="D97" s="8"/>
      <c r="E97" s="9"/>
      <c r="F97" s="234"/>
      <c r="G97" s="235"/>
    </row>
    <row r="98" spans="1:7" ht="33" customHeight="1" thickBot="1" x14ac:dyDescent="0.4">
      <c r="B98" s="244" t="s">
        <v>143</v>
      </c>
      <c r="C98" s="245"/>
      <c r="D98" s="245"/>
      <c r="E98" s="245"/>
      <c r="F98" s="245"/>
      <c r="G98" s="246"/>
    </row>
    <row r="99" spans="1:7" s="16" customFormat="1" ht="50.25" customHeight="1" x14ac:dyDescent="0.35">
      <c r="A99" s="112">
        <f>+A94+1</f>
        <v>1</v>
      </c>
      <c r="B99" s="10" t="s">
        <v>144</v>
      </c>
      <c r="C99" s="131" t="s">
        <v>839</v>
      </c>
      <c r="D99" s="129" t="s">
        <v>111</v>
      </c>
      <c r="E99" s="13">
        <v>1</v>
      </c>
      <c r="F99" s="57"/>
      <c r="G99" s="15">
        <f t="shared" ref="G99:G119" si="6">E99*F99</f>
        <v>0</v>
      </c>
    </row>
    <row r="100" spans="1:7" s="16" customFormat="1" ht="52.25" customHeight="1" x14ac:dyDescent="0.35">
      <c r="A100" s="112"/>
      <c r="B100" s="23" t="s">
        <v>145</v>
      </c>
      <c r="C100" s="131" t="s">
        <v>840</v>
      </c>
      <c r="D100" s="132" t="s">
        <v>111</v>
      </c>
      <c r="E100" s="26">
        <v>1</v>
      </c>
      <c r="F100" s="27"/>
      <c r="G100" s="28">
        <f t="shared" si="6"/>
        <v>0</v>
      </c>
    </row>
    <row r="101" spans="1:7" s="16" customFormat="1" ht="52.25" customHeight="1" x14ac:dyDescent="0.35">
      <c r="A101" s="112"/>
      <c r="B101" s="23" t="s">
        <v>146</v>
      </c>
      <c r="C101" s="24" t="s">
        <v>841</v>
      </c>
      <c r="D101" s="25" t="s">
        <v>43</v>
      </c>
      <c r="E101" s="26">
        <v>2</v>
      </c>
      <c r="F101" s="27"/>
      <c r="G101" s="28">
        <f t="shared" si="6"/>
        <v>0</v>
      </c>
    </row>
    <row r="102" spans="1:7" s="16" customFormat="1" ht="52.25" customHeight="1" x14ac:dyDescent="0.35">
      <c r="A102" s="112"/>
      <c r="B102" s="23" t="s">
        <v>147</v>
      </c>
      <c r="C102" s="24" t="s">
        <v>148</v>
      </c>
      <c r="D102" s="25" t="s">
        <v>43</v>
      </c>
      <c r="E102" s="139">
        <v>2</v>
      </c>
      <c r="F102" s="27"/>
      <c r="G102" s="28">
        <f t="shared" si="6"/>
        <v>0</v>
      </c>
    </row>
    <row r="103" spans="1:7" s="16" customFormat="1" ht="52.25" customHeight="1" x14ac:dyDescent="0.35">
      <c r="A103" s="112"/>
      <c r="B103" s="23" t="s">
        <v>149</v>
      </c>
      <c r="C103" s="24" t="s">
        <v>150</v>
      </c>
      <c r="D103" s="25" t="s">
        <v>43</v>
      </c>
      <c r="E103" s="26">
        <v>6</v>
      </c>
      <c r="F103" s="27"/>
      <c r="G103" s="28">
        <f t="shared" si="6"/>
        <v>0</v>
      </c>
    </row>
    <row r="104" spans="1:7" s="16" customFormat="1" ht="52.25" customHeight="1" x14ac:dyDescent="0.35">
      <c r="A104" s="112"/>
      <c r="B104" s="23" t="s">
        <v>151</v>
      </c>
      <c r="C104" s="24" t="s">
        <v>152</v>
      </c>
      <c r="D104" s="25" t="s">
        <v>43</v>
      </c>
      <c r="E104" s="26">
        <v>2</v>
      </c>
      <c r="F104" s="27"/>
      <c r="G104" s="28">
        <f t="shared" si="6"/>
        <v>0</v>
      </c>
    </row>
    <row r="105" spans="1:7" s="16" customFormat="1" ht="52.25" customHeight="1" x14ac:dyDescent="0.35">
      <c r="A105" s="112"/>
      <c r="B105" s="23" t="s">
        <v>153</v>
      </c>
      <c r="C105" s="24" t="s">
        <v>154</v>
      </c>
      <c r="D105" s="25" t="s">
        <v>43</v>
      </c>
      <c r="E105" s="26">
        <v>15</v>
      </c>
      <c r="F105" s="27"/>
      <c r="G105" s="28">
        <f t="shared" si="6"/>
        <v>0</v>
      </c>
    </row>
    <row r="106" spans="1:7" s="16" customFormat="1" ht="52.25" customHeight="1" x14ac:dyDescent="0.35">
      <c r="A106" s="112"/>
      <c r="B106" s="23" t="s">
        <v>155</v>
      </c>
      <c r="C106" s="24" t="s">
        <v>156</v>
      </c>
      <c r="D106" s="25" t="s">
        <v>43</v>
      </c>
      <c r="E106" s="139">
        <v>7</v>
      </c>
      <c r="F106" s="27"/>
      <c r="G106" s="28">
        <f t="shared" si="6"/>
        <v>0</v>
      </c>
    </row>
    <row r="107" spans="1:7" s="16" customFormat="1" ht="52.25" customHeight="1" x14ac:dyDescent="0.35">
      <c r="A107" s="112"/>
      <c r="B107" s="23" t="s">
        <v>157</v>
      </c>
      <c r="C107" s="24" t="s">
        <v>159</v>
      </c>
      <c r="D107" s="25" t="s">
        <v>43</v>
      </c>
      <c r="E107" s="139">
        <v>15</v>
      </c>
      <c r="F107" s="27"/>
      <c r="G107" s="28">
        <f t="shared" si="6"/>
        <v>0</v>
      </c>
    </row>
    <row r="108" spans="1:7" s="16" customFormat="1" ht="52.25" customHeight="1" x14ac:dyDescent="0.35">
      <c r="A108" s="112"/>
      <c r="B108" s="23" t="s">
        <v>158</v>
      </c>
      <c r="C108" s="24" t="s">
        <v>161</v>
      </c>
      <c r="D108" s="25" t="s">
        <v>43</v>
      </c>
      <c r="E108" s="26">
        <v>2</v>
      </c>
      <c r="F108" s="27"/>
      <c r="G108" s="28">
        <f t="shared" si="6"/>
        <v>0</v>
      </c>
    </row>
    <row r="109" spans="1:7" s="16" customFormat="1" ht="52.25" customHeight="1" x14ac:dyDescent="0.35">
      <c r="A109" s="112"/>
      <c r="B109" s="23" t="s">
        <v>160</v>
      </c>
      <c r="C109" s="131" t="s">
        <v>677</v>
      </c>
      <c r="D109" s="132" t="s">
        <v>43</v>
      </c>
      <c r="E109" s="139">
        <v>3</v>
      </c>
      <c r="F109" s="27"/>
      <c r="G109" s="28">
        <f t="shared" si="6"/>
        <v>0</v>
      </c>
    </row>
    <row r="110" spans="1:7" s="16" customFormat="1" ht="52.25" customHeight="1" x14ac:dyDescent="0.35">
      <c r="A110" s="112"/>
      <c r="B110" s="23" t="s">
        <v>162</v>
      </c>
      <c r="C110" s="131" t="s">
        <v>164</v>
      </c>
      <c r="D110" s="132" t="s">
        <v>43</v>
      </c>
      <c r="E110" s="139">
        <v>6</v>
      </c>
      <c r="F110" s="27"/>
      <c r="G110" s="28">
        <f t="shared" si="6"/>
        <v>0</v>
      </c>
    </row>
    <row r="111" spans="1:7" s="16" customFormat="1" ht="52.25" customHeight="1" x14ac:dyDescent="0.35">
      <c r="A111" s="112"/>
      <c r="B111" s="23" t="s">
        <v>163</v>
      </c>
      <c r="C111" s="131" t="s">
        <v>166</v>
      </c>
      <c r="D111" s="132" t="s">
        <v>78</v>
      </c>
      <c r="E111" s="139">
        <v>2</v>
      </c>
      <c r="F111" s="27"/>
      <c r="G111" s="28">
        <f t="shared" si="6"/>
        <v>0</v>
      </c>
    </row>
    <row r="112" spans="1:7" s="16" customFormat="1" ht="52.25" customHeight="1" x14ac:dyDescent="0.35">
      <c r="A112" s="112"/>
      <c r="B112" s="23" t="s">
        <v>165</v>
      </c>
      <c r="C112" s="131" t="s">
        <v>168</v>
      </c>
      <c r="D112" s="132" t="s">
        <v>43</v>
      </c>
      <c r="E112" s="155">
        <v>2</v>
      </c>
      <c r="F112" s="27"/>
      <c r="G112" s="28">
        <f t="shared" si="6"/>
        <v>0</v>
      </c>
    </row>
    <row r="113" spans="1:7" s="16" customFormat="1" ht="52.25" customHeight="1" x14ac:dyDescent="0.35">
      <c r="A113" s="112"/>
      <c r="B113" s="23" t="s">
        <v>167</v>
      </c>
      <c r="C113" s="24" t="s">
        <v>170</v>
      </c>
      <c r="D113" s="25" t="s">
        <v>43</v>
      </c>
      <c r="E113" s="26">
        <v>6</v>
      </c>
      <c r="F113" s="27"/>
      <c r="G113" s="28">
        <f t="shared" si="6"/>
        <v>0</v>
      </c>
    </row>
    <row r="114" spans="1:7" s="16" customFormat="1" ht="52.25" customHeight="1" x14ac:dyDescent="0.35">
      <c r="A114" s="112"/>
      <c r="B114" s="23" t="s">
        <v>169</v>
      </c>
      <c r="C114" s="24" t="s">
        <v>172</v>
      </c>
      <c r="D114" s="25" t="s">
        <v>43</v>
      </c>
      <c r="E114" s="26">
        <v>2</v>
      </c>
      <c r="F114" s="27"/>
      <c r="G114" s="28">
        <f t="shared" si="6"/>
        <v>0</v>
      </c>
    </row>
    <row r="115" spans="1:7" s="16" customFormat="1" ht="52.25" customHeight="1" x14ac:dyDescent="0.35">
      <c r="A115" s="112"/>
      <c r="B115" s="23" t="s">
        <v>171</v>
      </c>
      <c r="C115" s="24" t="s">
        <v>174</v>
      </c>
      <c r="D115" s="25" t="s">
        <v>43</v>
      </c>
      <c r="E115" s="26">
        <v>15</v>
      </c>
      <c r="F115" s="27"/>
      <c r="G115" s="28">
        <f t="shared" si="6"/>
        <v>0</v>
      </c>
    </row>
    <row r="116" spans="1:7" s="16" customFormat="1" ht="52.25" customHeight="1" x14ac:dyDescent="0.35">
      <c r="A116" s="112"/>
      <c r="B116" s="23" t="s">
        <v>173</v>
      </c>
      <c r="C116" s="24" t="s">
        <v>176</v>
      </c>
      <c r="D116" s="25" t="s">
        <v>43</v>
      </c>
      <c r="E116" s="26">
        <v>1</v>
      </c>
      <c r="F116" s="27"/>
      <c r="G116" s="28">
        <f t="shared" si="6"/>
        <v>0</v>
      </c>
    </row>
    <row r="117" spans="1:7" s="16" customFormat="1" ht="52.25" customHeight="1" x14ac:dyDescent="0.35">
      <c r="A117" s="112"/>
      <c r="B117" s="23" t="s">
        <v>175</v>
      </c>
      <c r="C117" s="24" t="s">
        <v>178</v>
      </c>
      <c r="D117" s="25" t="s">
        <v>43</v>
      </c>
      <c r="E117" s="26">
        <v>2</v>
      </c>
      <c r="F117" s="27"/>
      <c r="G117" s="28">
        <f t="shared" si="6"/>
        <v>0</v>
      </c>
    </row>
    <row r="118" spans="1:7" s="16" customFormat="1" ht="52.25" customHeight="1" x14ac:dyDescent="0.35">
      <c r="A118" s="112"/>
      <c r="B118" s="23" t="s">
        <v>177</v>
      </c>
      <c r="C118" s="24" t="s">
        <v>180</v>
      </c>
      <c r="D118" s="25" t="s">
        <v>78</v>
      </c>
      <c r="E118" s="26">
        <v>1</v>
      </c>
      <c r="F118" s="27"/>
      <c r="G118" s="28">
        <f t="shared" si="6"/>
        <v>0</v>
      </c>
    </row>
    <row r="119" spans="1:7" s="16" customFormat="1" ht="52.25" customHeight="1" thickBot="1" x14ac:dyDescent="0.4">
      <c r="A119" s="112"/>
      <c r="B119" s="23" t="s">
        <v>179</v>
      </c>
      <c r="C119" s="24" t="s">
        <v>181</v>
      </c>
      <c r="D119" s="25" t="s">
        <v>43</v>
      </c>
      <c r="E119" s="26">
        <v>72</v>
      </c>
      <c r="F119" s="27"/>
      <c r="G119" s="28">
        <f t="shared" si="6"/>
        <v>0</v>
      </c>
    </row>
    <row r="120" spans="1:7" s="16" customFormat="1" ht="30" customHeight="1" thickBot="1" x14ac:dyDescent="0.4">
      <c r="B120" s="257" t="s">
        <v>182</v>
      </c>
      <c r="C120" s="258"/>
      <c r="D120" s="258"/>
      <c r="E120" s="259"/>
      <c r="F120" s="260">
        <f>SUM(G99:G119)</f>
        <v>0</v>
      </c>
      <c r="G120" s="261"/>
    </row>
    <row r="121" spans="1:7" ht="33" customHeight="1" thickBot="1" x14ac:dyDescent="0.4">
      <c r="B121" s="244" t="s">
        <v>183</v>
      </c>
      <c r="C121" s="245"/>
      <c r="D121" s="245"/>
      <c r="E121" s="245"/>
      <c r="F121" s="245"/>
      <c r="G121" s="246"/>
    </row>
    <row r="122" spans="1:7" s="16" customFormat="1" ht="53.25" customHeight="1" x14ac:dyDescent="0.35">
      <c r="A122" s="112">
        <f>+A99+1</f>
        <v>2</v>
      </c>
      <c r="B122" s="10" t="s">
        <v>184</v>
      </c>
      <c r="C122" s="11" t="s">
        <v>185</v>
      </c>
      <c r="D122" s="12" t="s">
        <v>78</v>
      </c>
      <c r="E122" s="13">
        <v>1</v>
      </c>
      <c r="F122" s="14"/>
      <c r="G122" s="15">
        <f t="shared" ref="G122:G148" si="7">E122*F122</f>
        <v>0</v>
      </c>
    </row>
    <row r="123" spans="1:7" s="16" customFormat="1" ht="52.25" customHeight="1" x14ac:dyDescent="0.35">
      <c r="A123" s="112"/>
      <c r="B123" s="23" t="s">
        <v>186</v>
      </c>
      <c r="C123" s="24" t="s">
        <v>187</v>
      </c>
      <c r="D123" s="31" t="s">
        <v>78</v>
      </c>
      <c r="E123" s="26">
        <v>1</v>
      </c>
      <c r="F123" s="27"/>
      <c r="G123" s="28">
        <f t="shared" si="7"/>
        <v>0</v>
      </c>
    </row>
    <row r="124" spans="1:7" s="16" customFormat="1" ht="52.25" customHeight="1" x14ac:dyDescent="0.35">
      <c r="A124" s="112"/>
      <c r="B124" s="23" t="s">
        <v>188</v>
      </c>
      <c r="C124" s="24" t="s">
        <v>189</v>
      </c>
      <c r="D124" s="31" t="s">
        <v>78</v>
      </c>
      <c r="E124" s="26">
        <v>1</v>
      </c>
      <c r="F124" s="27"/>
      <c r="G124" s="28">
        <f t="shared" si="7"/>
        <v>0</v>
      </c>
    </row>
    <row r="125" spans="1:7" s="16" customFormat="1" ht="52.25" customHeight="1" x14ac:dyDescent="0.35">
      <c r="A125" s="112"/>
      <c r="B125" s="23" t="s">
        <v>190</v>
      </c>
      <c r="C125" s="24" t="s">
        <v>191</v>
      </c>
      <c r="D125" s="31" t="s">
        <v>78</v>
      </c>
      <c r="E125" s="26">
        <v>16</v>
      </c>
      <c r="F125" s="27"/>
      <c r="G125" s="28">
        <f t="shared" si="7"/>
        <v>0</v>
      </c>
    </row>
    <row r="126" spans="1:7" s="16" customFormat="1" ht="52.25" customHeight="1" x14ac:dyDescent="0.35">
      <c r="A126" s="112"/>
      <c r="B126" s="23" t="s">
        <v>192</v>
      </c>
      <c r="C126" s="24" t="s">
        <v>193</v>
      </c>
      <c r="D126" s="31" t="s">
        <v>43</v>
      </c>
      <c r="E126" s="26">
        <v>14</v>
      </c>
      <c r="F126" s="27"/>
      <c r="G126" s="28">
        <f t="shared" si="7"/>
        <v>0</v>
      </c>
    </row>
    <row r="127" spans="1:7" s="16" customFormat="1" ht="52.25" customHeight="1" x14ac:dyDescent="0.35">
      <c r="A127" s="112"/>
      <c r="B127" s="23" t="s">
        <v>194</v>
      </c>
      <c r="C127" s="24" t="s">
        <v>195</v>
      </c>
      <c r="D127" s="31" t="s">
        <v>78</v>
      </c>
      <c r="E127" s="26">
        <v>2</v>
      </c>
      <c r="F127" s="27"/>
      <c r="G127" s="28">
        <f t="shared" si="7"/>
        <v>0</v>
      </c>
    </row>
    <row r="128" spans="1:7" s="16" customFormat="1" ht="52.25" customHeight="1" x14ac:dyDescent="0.35">
      <c r="A128" s="112"/>
      <c r="B128" s="23" t="s">
        <v>196</v>
      </c>
      <c r="C128" s="24" t="s">
        <v>197</v>
      </c>
      <c r="D128" s="31" t="s">
        <v>78</v>
      </c>
      <c r="E128" s="26">
        <v>1</v>
      </c>
      <c r="F128" s="27"/>
      <c r="G128" s="28">
        <f t="shared" si="7"/>
        <v>0</v>
      </c>
    </row>
    <row r="129" spans="1:7" s="16" customFormat="1" ht="52.25" customHeight="1" x14ac:dyDescent="0.35">
      <c r="A129" s="112"/>
      <c r="B129" s="23" t="s">
        <v>198</v>
      </c>
      <c r="C129" s="24" t="s">
        <v>199</v>
      </c>
      <c r="D129" s="31" t="s">
        <v>78</v>
      </c>
      <c r="E129" s="26">
        <v>1</v>
      </c>
      <c r="F129" s="27"/>
      <c r="G129" s="28">
        <f t="shared" si="7"/>
        <v>0</v>
      </c>
    </row>
    <row r="130" spans="1:7" s="16" customFormat="1" ht="52.25" customHeight="1" x14ac:dyDescent="0.35">
      <c r="A130" s="112"/>
      <c r="B130" s="23" t="s">
        <v>200</v>
      </c>
      <c r="C130" s="24" t="s">
        <v>201</v>
      </c>
      <c r="D130" s="25" t="s">
        <v>43</v>
      </c>
      <c r="E130" s="26">
        <v>2</v>
      </c>
      <c r="F130" s="27"/>
      <c r="G130" s="28">
        <f t="shared" si="7"/>
        <v>0</v>
      </c>
    </row>
    <row r="131" spans="1:7" s="16" customFormat="1" ht="52.25" customHeight="1" x14ac:dyDescent="0.35">
      <c r="A131" s="112"/>
      <c r="B131" s="23" t="s">
        <v>202</v>
      </c>
      <c r="C131" s="24" t="s">
        <v>203</v>
      </c>
      <c r="D131" s="25" t="s">
        <v>43</v>
      </c>
      <c r="E131" s="26">
        <v>2</v>
      </c>
      <c r="F131" s="27"/>
      <c r="G131" s="28">
        <f t="shared" si="7"/>
        <v>0</v>
      </c>
    </row>
    <row r="132" spans="1:7" s="16" customFormat="1" ht="52.25" customHeight="1" x14ac:dyDescent="0.35">
      <c r="A132" s="112"/>
      <c r="B132" s="23" t="s">
        <v>204</v>
      </c>
      <c r="C132" s="24" t="s">
        <v>205</v>
      </c>
      <c r="D132" s="25" t="s">
        <v>43</v>
      </c>
      <c r="E132" s="26">
        <v>2</v>
      </c>
      <c r="F132" s="27"/>
      <c r="G132" s="28">
        <f t="shared" si="7"/>
        <v>0</v>
      </c>
    </row>
    <row r="133" spans="1:7" s="16" customFormat="1" ht="52.25" customHeight="1" x14ac:dyDescent="0.35">
      <c r="A133" s="112"/>
      <c r="B133" s="23" t="s">
        <v>206</v>
      </c>
      <c r="C133" s="24" t="s">
        <v>207</v>
      </c>
      <c r="D133" s="25" t="s">
        <v>43</v>
      </c>
      <c r="E133" s="26">
        <v>2</v>
      </c>
      <c r="F133" s="27"/>
      <c r="G133" s="28">
        <f t="shared" si="7"/>
        <v>0</v>
      </c>
    </row>
    <row r="134" spans="1:7" s="16" customFormat="1" ht="52.25" customHeight="1" x14ac:dyDescent="0.35">
      <c r="A134" s="112"/>
      <c r="B134" s="23" t="s">
        <v>208</v>
      </c>
      <c r="C134" s="24" t="s">
        <v>209</v>
      </c>
      <c r="D134" s="25" t="s">
        <v>43</v>
      </c>
      <c r="E134" s="26">
        <v>4</v>
      </c>
      <c r="F134" s="27"/>
      <c r="G134" s="28">
        <f t="shared" si="7"/>
        <v>0</v>
      </c>
    </row>
    <row r="135" spans="1:7" s="16" customFormat="1" ht="52.25" customHeight="1" x14ac:dyDescent="0.35">
      <c r="A135" s="112"/>
      <c r="B135" s="23" t="s">
        <v>210</v>
      </c>
      <c r="C135" s="24" t="s">
        <v>211</v>
      </c>
      <c r="D135" s="25" t="s">
        <v>43</v>
      </c>
      <c r="E135" s="26">
        <v>1</v>
      </c>
      <c r="F135" s="27"/>
      <c r="G135" s="28">
        <f t="shared" si="7"/>
        <v>0</v>
      </c>
    </row>
    <row r="136" spans="1:7" s="16" customFormat="1" ht="52.25" customHeight="1" x14ac:dyDescent="0.35">
      <c r="A136" s="112"/>
      <c r="B136" s="23" t="s">
        <v>212</v>
      </c>
      <c r="C136" s="24" t="s">
        <v>213</v>
      </c>
      <c r="D136" s="25" t="s">
        <v>502</v>
      </c>
      <c r="E136" s="26">
        <v>4</v>
      </c>
      <c r="F136" s="27"/>
      <c r="G136" s="28">
        <f t="shared" si="7"/>
        <v>0</v>
      </c>
    </row>
    <row r="137" spans="1:7" s="16" customFormat="1" ht="52.25" customHeight="1" x14ac:dyDescent="0.35">
      <c r="A137" s="112"/>
      <c r="B137" s="23" t="s">
        <v>214</v>
      </c>
      <c r="C137" s="24" t="s">
        <v>215</v>
      </c>
      <c r="D137" s="25" t="s">
        <v>43</v>
      </c>
      <c r="E137" s="26">
        <v>2</v>
      </c>
      <c r="F137" s="27"/>
      <c r="G137" s="28">
        <f t="shared" si="7"/>
        <v>0</v>
      </c>
    </row>
    <row r="138" spans="1:7" s="16" customFormat="1" ht="52.25" customHeight="1" x14ac:dyDescent="0.35">
      <c r="A138" s="112"/>
      <c r="B138" s="23" t="s">
        <v>216</v>
      </c>
      <c r="C138" s="24" t="s">
        <v>217</v>
      </c>
      <c r="D138" s="25" t="s">
        <v>43</v>
      </c>
      <c r="E138" s="26">
        <v>2</v>
      </c>
      <c r="F138" s="27"/>
      <c r="G138" s="28">
        <f t="shared" si="7"/>
        <v>0</v>
      </c>
    </row>
    <row r="139" spans="1:7" s="16" customFormat="1" ht="52.25" customHeight="1" x14ac:dyDescent="0.35">
      <c r="A139" s="112"/>
      <c r="B139" s="23" t="s">
        <v>218</v>
      </c>
      <c r="C139" s="24" t="s">
        <v>219</v>
      </c>
      <c r="D139" s="25" t="s">
        <v>43</v>
      </c>
      <c r="E139" s="26">
        <v>2</v>
      </c>
      <c r="F139" s="27"/>
      <c r="G139" s="28">
        <f t="shared" si="7"/>
        <v>0</v>
      </c>
    </row>
    <row r="140" spans="1:7" s="16" customFormat="1" ht="52.25" customHeight="1" x14ac:dyDescent="0.35">
      <c r="A140" s="112"/>
      <c r="B140" s="23" t="s">
        <v>220</v>
      </c>
      <c r="C140" s="24" t="s">
        <v>221</v>
      </c>
      <c r="D140" s="25" t="s">
        <v>78</v>
      </c>
      <c r="E140" s="26">
        <v>1</v>
      </c>
      <c r="F140" s="27"/>
      <c r="G140" s="28">
        <f t="shared" si="7"/>
        <v>0</v>
      </c>
    </row>
    <row r="141" spans="1:7" s="16" customFormat="1" ht="52.25" customHeight="1" x14ac:dyDescent="0.35">
      <c r="A141" s="112"/>
      <c r="B141" s="23" t="s">
        <v>222</v>
      </c>
      <c r="C141" s="24" t="s">
        <v>223</v>
      </c>
      <c r="D141" s="25" t="s">
        <v>78</v>
      </c>
      <c r="E141" s="26">
        <v>2</v>
      </c>
      <c r="F141" s="27"/>
      <c r="G141" s="28">
        <f t="shared" si="7"/>
        <v>0</v>
      </c>
    </row>
    <row r="142" spans="1:7" s="16" customFormat="1" ht="52.25" customHeight="1" x14ac:dyDescent="0.35">
      <c r="A142" s="112"/>
      <c r="B142" s="23" t="s">
        <v>224</v>
      </c>
      <c r="C142" s="24" t="s">
        <v>225</v>
      </c>
      <c r="D142" s="25" t="s">
        <v>78</v>
      </c>
      <c r="E142" s="26">
        <v>1</v>
      </c>
      <c r="F142" s="27"/>
      <c r="G142" s="28">
        <f t="shared" si="7"/>
        <v>0</v>
      </c>
    </row>
    <row r="143" spans="1:7" s="16" customFormat="1" ht="52.25" customHeight="1" x14ac:dyDescent="0.35">
      <c r="A143" s="112"/>
      <c r="B143" s="23" t="s">
        <v>226</v>
      </c>
      <c r="C143" s="24" t="s">
        <v>227</v>
      </c>
      <c r="D143" s="25" t="s">
        <v>78</v>
      </c>
      <c r="E143" s="26">
        <v>1</v>
      </c>
      <c r="F143" s="27"/>
      <c r="G143" s="28">
        <f t="shared" si="7"/>
        <v>0</v>
      </c>
    </row>
    <row r="144" spans="1:7" s="16" customFormat="1" ht="52.25" customHeight="1" x14ac:dyDescent="0.35">
      <c r="A144" s="112"/>
      <c r="B144" s="23" t="s">
        <v>228</v>
      </c>
      <c r="C144" s="24" t="s">
        <v>229</v>
      </c>
      <c r="D144" s="25" t="s">
        <v>78</v>
      </c>
      <c r="E144" s="26">
        <v>1</v>
      </c>
      <c r="F144" s="27"/>
      <c r="G144" s="28">
        <f t="shared" si="7"/>
        <v>0</v>
      </c>
    </row>
    <row r="145" spans="1:7" s="16" customFormat="1" ht="52.25" customHeight="1" x14ac:dyDescent="0.35">
      <c r="A145" s="112"/>
      <c r="B145" s="23" t="s">
        <v>230</v>
      </c>
      <c r="C145" s="24" t="s">
        <v>231</v>
      </c>
      <c r="D145" s="25" t="s">
        <v>78</v>
      </c>
      <c r="E145" s="26">
        <v>1</v>
      </c>
      <c r="F145" s="27"/>
      <c r="G145" s="28">
        <f t="shared" si="7"/>
        <v>0</v>
      </c>
    </row>
    <row r="146" spans="1:7" s="16" customFormat="1" ht="52.25" customHeight="1" x14ac:dyDescent="0.35">
      <c r="A146" s="112"/>
      <c r="B146" s="23" t="s">
        <v>232</v>
      </c>
      <c r="C146" s="24" t="s">
        <v>233</v>
      </c>
      <c r="D146" s="25" t="s">
        <v>78</v>
      </c>
      <c r="E146" s="26">
        <v>1</v>
      </c>
      <c r="F146" s="27"/>
      <c r="G146" s="28">
        <f t="shared" si="7"/>
        <v>0</v>
      </c>
    </row>
    <row r="147" spans="1:7" s="16" customFormat="1" ht="52.25" customHeight="1" x14ac:dyDescent="0.35">
      <c r="A147" s="112"/>
      <c r="B147" s="130" t="s">
        <v>678</v>
      </c>
      <c r="C147" s="131" t="s">
        <v>680</v>
      </c>
      <c r="D147" s="132" t="s">
        <v>43</v>
      </c>
      <c r="E147" s="139">
        <v>12</v>
      </c>
      <c r="F147" s="27"/>
      <c r="G147" s="28">
        <f t="shared" si="7"/>
        <v>0</v>
      </c>
    </row>
    <row r="148" spans="1:7" s="16" customFormat="1" ht="52.25" customHeight="1" thickBot="1" x14ac:dyDescent="0.4">
      <c r="A148" s="112"/>
      <c r="B148" s="130" t="s">
        <v>679</v>
      </c>
      <c r="C148" s="131" t="s">
        <v>681</v>
      </c>
      <c r="D148" s="132" t="s">
        <v>43</v>
      </c>
      <c r="E148" s="139">
        <v>1</v>
      </c>
      <c r="F148" s="27"/>
      <c r="G148" s="28">
        <f t="shared" si="7"/>
        <v>0</v>
      </c>
    </row>
    <row r="149" spans="1:7" s="16" customFormat="1" ht="30" customHeight="1" thickBot="1" x14ac:dyDescent="0.4">
      <c r="B149" s="257" t="s">
        <v>182</v>
      </c>
      <c r="C149" s="258"/>
      <c r="D149" s="258"/>
      <c r="E149" s="259"/>
      <c r="F149" s="260">
        <f>SUM(G122:G148)</f>
        <v>0</v>
      </c>
      <c r="G149" s="261"/>
    </row>
    <row r="150" spans="1:7" ht="33" customHeight="1" thickBot="1" x14ac:dyDescent="0.4">
      <c r="B150" s="289" t="s">
        <v>234</v>
      </c>
      <c r="C150" s="290"/>
      <c r="D150" s="290"/>
      <c r="E150" s="290"/>
      <c r="F150" s="290"/>
      <c r="G150" s="291"/>
    </row>
    <row r="151" spans="1:7" s="16" customFormat="1" ht="51" customHeight="1" x14ac:dyDescent="0.35">
      <c r="A151" s="112">
        <f>+A122+1</f>
        <v>3</v>
      </c>
      <c r="B151" s="10" t="s">
        <v>235</v>
      </c>
      <c r="C151" s="11" t="s">
        <v>236</v>
      </c>
      <c r="D151" s="56" t="s">
        <v>78</v>
      </c>
      <c r="E151" s="13">
        <v>2</v>
      </c>
      <c r="F151" s="57"/>
      <c r="G151" s="15">
        <f t="shared" ref="G151:G167" si="8">E151*F151</f>
        <v>0</v>
      </c>
    </row>
    <row r="152" spans="1:7" s="16" customFormat="1" ht="54.65" customHeight="1" x14ac:dyDescent="0.35">
      <c r="A152" s="112"/>
      <c r="B152" s="29" t="s">
        <v>237</v>
      </c>
      <c r="C152" s="24" t="s">
        <v>238</v>
      </c>
      <c r="D152" s="25" t="s">
        <v>78</v>
      </c>
      <c r="E152" s="26">
        <v>1</v>
      </c>
      <c r="F152" s="27"/>
      <c r="G152" s="28">
        <f t="shared" si="8"/>
        <v>0</v>
      </c>
    </row>
    <row r="153" spans="1:7" s="16" customFormat="1" ht="54.65" customHeight="1" x14ac:dyDescent="0.35">
      <c r="A153" s="112"/>
      <c r="B153" s="29" t="s">
        <v>239</v>
      </c>
      <c r="C153" s="24" t="s">
        <v>240</v>
      </c>
      <c r="D153" s="25" t="s">
        <v>78</v>
      </c>
      <c r="E153" s="26">
        <v>1</v>
      </c>
      <c r="F153" s="27"/>
      <c r="G153" s="28">
        <f t="shared" si="8"/>
        <v>0</v>
      </c>
    </row>
    <row r="154" spans="1:7" s="16" customFormat="1" ht="54.65" customHeight="1" x14ac:dyDescent="0.35">
      <c r="A154" s="112"/>
      <c r="B154" s="29" t="s">
        <v>241</v>
      </c>
      <c r="C154" s="24" t="s">
        <v>242</v>
      </c>
      <c r="D154" s="25" t="s">
        <v>78</v>
      </c>
      <c r="E154" s="26">
        <v>22</v>
      </c>
      <c r="F154" s="27"/>
      <c r="G154" s="28">
        <f t="shared" si="8"/>
        <v>0</v>
      </c>
    </row>
    <row r="155" spans="1:7" s="16" customFormat="1" ht="54.65" customHeight="1" x14ac:dyDescent="0.35">
      <c r="A155" s="112"/>
      <c r="B155" s="29" t="s">
        <v>243</v>
      </c>
      <c r="C155" s="24" t="s">
        <v>244</v>
      </c>
      <c r="D155" s="25" t="s">
        <v>78</v>
      </c>
      <c r="E155" s="26">
        <v>4</v>
      </c>
      <c r="F155" s="27"/>
      <c r="G155" s="28">
        <f t="shared" si="8"/>
        <v>0</v>
      </c>
    </row>
    <row r="156" spans="1:7" s="16" customFormat="1" ht="54.65" customHeight="1" x14ac:dyDescent="0.35">
      <c r="A156" s="112"/>
      <c r="B156" s="29" t="s">
        <v>245</v>
      </c>
      <c r="C156" s="24" t="s">
        <v>246</v>
      </c>
      <c r="D156" s="25" t="s">
        <v>78</v>
      </c>
      <c r="E156" s="26">
        <v>22</v>
      </c>
      <c r="F156" s="27"/>
      <c r="G156" s="28">
        <f t="shared" si="8"/>
        <v>0</v>
      </c>
    </row>
    <row r="157" spans="1:7" s="16" customFormat="1" ht="54.65" customHeight="1" x14ac:dyDescent="0.35">
      <c r="A157" s="112"/>
      <c r="B157" s="29" t="s">
        <v>247</v>
      </c>
      <c r="C157" s="131" t="s">
        <v>248</v>
      </c>
      <c r="D157" s="132" t="s">
        <v>78</v>
      </c>
      <c r="E157" s="139">
        <v>3</v>
      </c>
      <c r="F157" s="27"/>
      <c r="G157" s="28">
        <f t="shared" si="8"/>
        <v>0</v>
      </c>
    </row>
    <row r="158" spans="1:7" s="16" customFormat="1" ht="54.65" customHeight="1" x14ac:dyDescent="0.35">
      <c r="A158" s="112"/>
      <c r="B158" s="29" t="s">
        <v>249</v>
      </c>
      <c r="C158" s="131" t="s">
        <v>250</v>
      </c>
      <c r="D158" s="132" t="s">
        <v>78</v>
      </c>
      <c r="E158" s="139">
        <v>2</v>
      </c>
      <c r="F158" s="27"/>
      <c r="G158" s="28">
        <f t="shared" si="8"/>
        <v>0</v>
      </c>
    </row>
    <row r="159" spans="1:7" s="16" customFormat="1" ht="54.65" customHeight="1" x14ac:dyDescent="0.35">
      <c r="A159" s="112"/>
      <c r="B159" s="29" t="s">
        <v>251</v>
      </c>
      <c r="C159" s="131" t="s">
        <v>682</v>
      </c>
      <c r="D159" s="132" t="s">
        <v>78</v>
      </c>
      <c r="E159" s="139">
        <v>1</v>
      </c>
      <c r="F159" s="27"/>
      <c r="G159" s="28">
        <f t="shared" si="8"/>
        <v>0</v>
      </c>
    </row>
    <row r="160" spans="1:7" s="16" customFormat="1" ht="54.65" customHeight="1" x14ac:dyDescent="0.35">
      <c r="A160" s="112"/>
      <c r="B160" s="29" t="s">
        <v>252</v>
      </c>
      <c r="C160" s="131" t="s">
        <v>683</v>
      </c>
      <c r="D160" s="132" t="s">
        <v>78</v>
      </c>
      <c r="E160" s="139">
        <v>1</v>
      </c>
      <c r="F160" s="27"/>
      <c r="G160" s="28">
        <f t="shared" si="8"/>
        <v>0</v>
      </c>
    </row>
    <row r="161" spans="1:7" s="16" customFormat="1" ht="54.65" customHeight="1" x14ac:dyDescent="0.35">
      <c r="A161" s="112"/>
      <c r="B161" s="29" t="s">
        <v>253</v>
      </c>
      <c r="C161" s="131" t="s">
        <v>254</v>
      </c>
      <c r="D161" s="132" t="s">
        <v>78</v>
      </c>
      <c r="E161" s="139">
        <v>1</v>
      </c>
      <c r="F161" s="27"/>
      <c r="G161" s="28">
        <f t="shared" si="8"/>
        <v>0</v>
      </c>
    </row>
    <row r="162" spans="1:7" s="16" customFormat="1" ht="54.65" customHeight="1" x14ac:dyDescent="0.35">
      <c r="A162" s="112"/>
      <c r="B162" s="29" t="s">
        <v>255</v>
      </c>
      <c r="C162" s="131" t="s">
        <v>256</v>
      </c>
      <c r="D162" s="132" t="s">
        <v>78</v>
      </c>
      <c r="E162" s="139">
        <v>4</v>
      </c>
      <c r="F162" s="27"/>
      <c r="G162" s="28">
        <f t="shared" si="8"/>
        <v>0</v>
      </c>
    </row>
    <row r="163" spans="1:7" s="16" customFormat="1" ht="54.65" customHeight="1" x14ac:dyDescent="0.35">
      <c r="A163" s="112"/>
      <c r="B163" s="29" t="s">
        <v>685</v>
      </c>
      <c r="C163" s="24" t="s">
        <v>258</v>
      </c>
      <c r="D163" s="25" t="s">
        <v>78</v>
      </c>
      <c r="E163" s="26">
        <v>2</v>
      </c>
      <c r="F163" s="27"/>
      <c r="G163" s="28">
        <f t="shared" si="8"/>
        <v>0</v>
      </c>
    </row>
    <row r="164" spans="1:7" s="16" customFormat="1" ht="54.65" customHeight="1" x14ac:dyDescent="0.35">
      <c r="A164" s="112"/>
      <c r="B164" s="29" t="s">
        <v>257</v>
      </c>
      <c r="C164" s="24" t="s">
        <v>260</v>
      </c>
      <c r="D164" s="25" t="s">
        <v>78</v>
      </c>
      <c r="E164" s="26">
        <v>1</v>
      </c>
      <c r="F164" s="27"/>
      <c r="G164" s="28">
        <f t="shared" si="8"/>
        <v>0</v>
      </c>
    </row>
    <row r="165" spans="1:7" s="16" customFormat="1" ht="54.65" customHeight="1" x14ac:dyDescent="0.35">
      <c r="A165" s="112"/>
      <c r="B165" s="29" t="s">
        <v>259</v>
      </c>
      <c r="C165" s="24" t="s">
        <v>684</v>
      </c>
      <c r="D165" s="25" t="s">
        <v>78</v>
      </c>
      <c r="E165" s="26">
        <v>1</v>
      </c>
      <c r="F165" s="27"/>
      <c r="G165" s="28">
        <f t="shared" si="8"/>
        <v>0</v>
      </c>
    </row>
    <row r="166" spans="1:7" s="16" customFormat="1" ht="54.65" customHeight="1" x14ac:dyDescent="0.35">
      <c r="A166" s="112"/>
      <c r="B166" s="29" t="s">
        <v>261</v>
      </c>
      <c r="C166" s="24" t="s">
        <v>807</v>
      </c>
      <c r="D166" s="25" t="s">
        <v>78</v>
      </c>
      <c r="E166" s="26">
        <v>1</v>
      </c>
      <c r="F166" s="27"/>
      <c r="G166" s="28">
        <f t="shared" si="8"/>
        <v>0</v>
      </c>
    </row>
    <row r="167" spans="1:7" s="16" customFormat="1" ht="54.65" customHeight="1" thickBot="1" x14ac:dyDescent="0.4">
      <c r="A167" s="112"/>
      <c r="B167" s="29" t="s">
        <v>262</v>
      </c>
      <c r="C167" s="18" t="s">
        <v>806</v>
      </c>
      <c r="D167" s="25" t="s">
        <v>78</v>
      </c>
      <c r="E167" s="20">
        <v>1</v>
      </c>
      <c r="F167" s="21"/>
      <c r="G167" s="22">
        <f t="shared" si="8"/>
        <v>0</v>
      </c>
    </row>
    <row r="168" spans="1:7" s="16" customFormat="1" ht="30" customHeight="1" thickBot="1" x14ac:dyDescent="0.4">
      <c r="B168" s="257" t="s">
        <v>182</v>
      </c>
      <c r="C168" s="258"/>
      <c r="D168" s="258"/>
      <c r="E168" s="259"/>
      <c r="F168" s="260">
        <f>SUM(G151:G167)</f>
        <v>0</v>
      </c>
      <c r="G168" s="261"/>
    </row>
    <row r="169" spans="1:7" ht="33" customHeight="1" thickBot="1" x14ac:dyDescent="0.4">
      <c r="B169" s="289" t="s">
        <v>263</v>
      </c>
      <c r="C169" s="290"/>
      <c r="D169" s="290"/>
      <c r="E169" s="290"/>
      <c r="F169" s="290"/>
      <c r="G169" s="291"/>
    </row>
    <row r="170" spans="1:7" s="16" customFormat="1" ht="44.4" customHeight="1" x14ac:dyDescent="0.35">
      <c r="A170" s="112">
        <f>+A151+1</f>
        <v>4</v>
      </c>
      <c r="B170" s="10" t="s">
        <v>264</v>
      </c>
      <c r="C170" s="11" t="s">
        <v>265</v>
      </c>
      <c r="D170" s="12" t="s">
        <v>78</v>
      </c>
      <c r="E170" s="13">
        <v>1</v>
      </c>
      <c r="F170" s="14"/>
      <c r="G170" s="15">
        <f>E170*F170</f>
        <v>0</v>
      </c>
    </row>
    <row r="171" spans="1:7" s="16" customFormat="1" ht="42" customHeight="1" thickBot="1" x14ac:dyDescent="0.4">
      <c r="A171" s="112">
        <f>+A170+1</f>
        <v>5</v>
      </c>
      <c r="B171" s="29" t="s">
        <v>266</v>
      </c>
      <c r="C171" s="24" t="s">
        <v>267</v>
      </c>
      <c r="D171" s="31" t="s">
        <v>78</v>
      </c>
      <c r="E171" s="26">
        <v>1</v>
      </c>
      <c r="F171" s="27"/>
      <c r="G171" s="28">
        <f>E171*F171</f>
        <v>0</v>
      </c>
    </row>
    <row r="172" spans="1:7" s="16" customFormat="1" ht="25.5" customHeight="1" thickBot="1" x14ac:dyDescent="0.4">
      <c r="A172" s="1"/>
      <c r="B172" s="257" t="s">
        <v>182</v>
      </c>
      <c r="C172" s="258"/>
      <c r="D172" s="258"/>
      <c r="E172" s="259"/>
      <c r="F172" s="301">
        <f>SUM(G170:G171)</f>
        <v>0</v>
      </c>
      <c r="G172" s="302"/>
    </row>
    <row r="173" spans="1:7" ht="33" customHeight="1" thickBot="1" x14ac:dyDescent="0.4">
      <c r="B173" s="289" t="s">
        <v>268</v>
      </c>
      <c r="C173" s="290"/>
      <c r="D173" s="290"/>
      <c r="E173" s="290"/>
      <c r="F173" s="290"/>
      <c r="G173" s="291"/>
    </row>
    <row r="174" spans="1:7" s="16" customFormat="1" ht="51" customHeight="1" x14ac:dyDescent="0.35">
      <c r="A174" s="112">
        <f>+A142+1</f>
        <v>1</v>
      </c>
      <c r="B174" s="10" t="s">
        <v>269</v>
      </c>
      <c r="C174" s="11" t="s">
        <v>270</v>
      </c>
      <c r="D174" s="56" t="s">
        <v>78</v>
      </c>
      <c r="E174" s="13">
        <v>15</v>
      </c>
      <c r="F174" s="57"/>
      <c r="G174" s="15">
        <f>E174*F174</f>
        <v>0</v>
      </c>
    </row>
    <row r="175" spans="1:7" s="16" customFormat="1" ht="54.65" customHeight="1" x14ac:dyDescent="0.35">
      <c r="A175" s="112"/>
      <c r="B175" s="29" t="s">
        <v>271</v>
      </c>
      <c r="C175" s="24" t="s">
        <v>673</v>
      </c>
      <c r="D175" s="25" t="s">
        <v>43</v>
      </c>
      <c r="E175" s="26">
        <v>1</v>
      </c>
      <c r="F175" s="27"/>
      <c r="G175" s="28">
        <f>E175*F175</f>
        <v>0</v>
      </c>
    </row>
    <row r="176" spans="1:7" s="16" customFormat="1" ht="54.65" customHeight="1" thickBot="1" x14ac:dyDescent="0.4">
      <c r="A176" s="112"/>
      <c r="B176" s="29" t="s">
        <v>272</v>
      </c>
      <c r="C176" s="24" t="s">
        <v>672</v>
      </c>
      <c r="D176" s="25" t="s">
        <v>43</v>
      </c>
      <c r="E176" s="26">
        <v>1</v>
      </c>
      <c r="F176" s="27"/>
      <c r="G176" s="28">
        <f>E176*F176</f>
        <v>0</v>
      </c>
    </row>
    <row r="177" spans="1:7" s="16" customFormat="1" ht="30" customHeight="1" thickBot="1" x14ac:dyDescent="0.4">
      <c r="B177" s="257" t="s">
        <v>182</v>
      </c>
      <c r="C177" s="258"/>
      <c r="D177" s="258"/>
      <c r="E177" s="259"/>
      <c r="F177" s="260">
        <f>SUM(G174:G176)</f>
        <v>0</v>
      </c>
      <c r="G177" s="261"/>
    </row>
    <row r="178" spans="1:7" ht="33" customHeight="1" thickBot="1" x14ac:dyDescent="0.4">
      <c r="B178" s="289" t="s">
        <v>273</v>
      </c>
      <c r="C178" s="290"/>
      <c r="D178" s="290"/>
      <c r="E178" s="290"/>
      <c r="F178" s="290"/>
      <c r="G178" s="291"/>
    </row>
    <row r="179" spans="1:7" s="16" customFormat="1" ht="52.25" customHeight="1" x14ac:dyDescent="0.35">
      <c r="A179" s="112"/>
      <c r="B179" s="29" t="s">
        <v>274</v>
      </c>
      <c r="C179" s="115" t="s">
        <v>843</v>
      </c>
      <c r="D179" s="31" t="s">
        <v>87</v>
      </c>
      <c r="E179" s="26">
        <v>45000</v>
      </c>
      <c r="F179" s="27"/>
      <c r="G179" s="28">
        <f>E179*F179</f>
        <v>0</v>
      </c>
    </row>
    <row r="180" spans="1:7" s="58" customFormat="1" ht="52.25" customHeight="1" x14ac:dyDescent="0.35">
      <c r="A180" s="116"/>
      <c r="B180" s="23" t="s">
        <v>275</v>
      </c>
      <c r="C180" s="115" t="s">
        <v>838</v>
      </c>
      <c r="D180" s="25" t="s">
        <v>10</v>
      </c>
      <c r="E180" s="26">
        <v>574</v>
      </c>
      <c r="F180" s="27"/>
      <c r="G180" s="28">
        <f>E180*F180</f>
        <v>0</v>
      </c>
    </row>
    <row r="181" spans="1:7" s="58" customFormat="1" ht="52.25" customHeight="1" x14ac:dyDescent="0.35">
      <c r="A181" s="116"/>
      <c r="B181" s="23" t="s">
        <v>276</v>
      </c>
      <c r="C181" s="115" t="s">
        <v>277</v>
      </c>
      <c r="D181" s="25" t="s">
        <v>10</v>
      </c>
      <c r="E181" s="26">
        <v>78</v>
      </c>
      <c r="F181" s="27"/>
      <c r="G181" s="28">
        <f>E181*F181</f>
        <v>0</v>
      </c>
    </row>
    <row r="182" spans="1:7" s="58" customFormat="1" ht="52.25" customHeight="1" x14ac:dyDescent="0.35">
      <c r="A182" s="116"/>
      <c r="B182" s="23" t="s">
        <v>278</v>
      </c>
      <c r="C182" s="115" t="s">
        <v>279</v>
      </c>
      <c r="D182" s="25" t="s">
        <v>10</v>
      </c>
      <c r="E182" s="26">
        <v>120</v>
      </c>
      <c r="F182" s="27"/>
      <c r="G182" s="28">
        <f>E182*F182</f>
        <v>0</v>
      </c>
    </row>
    <row r="183" spans="1:7" s="58" customFormat="1" ht="52.25" customHeight="1" thickBot="1" x14ac:dyDescent="0.4">
      <c r="A183" s="116"/>
      <c r="B183" s="179" t="s">
        <v>878</v>
      </c>
      <c r="C183" s="180" t="s">
        <v>879</v>
      </c>
      <c r="D183" s="181" t="s">
        <v>87</v>
      </c>
      <c r="E183" s="182">
        <v>25000</v>
      </c>
      <c r="F183" s="183"/>
      <c r="G183" s="184">
        <f>E183*F183</f>
        <v>0</v>
      </c>
    </row>
    <row r="184" spans="1:7" s="16" customFormat="1" ht="30" customHeight="1" thickBot="1" x14ac:dyDescent="0.4">
      <c r="B184" s="257" t="s">
        <v>182</v>
      </c>
      <c r="C184" s="258"/>
      <c r="D184" s="258"/>
      <c r="E184" s="259"/>
      <c r="F184" s="260">
        <f>SUM(G179:G183)</f>
        <v>0</v>
      </c>
      <c r="G184" s="261"/>
    </row>
    <row r="185" spans="1:7" s="16" customFormat="1" ht="38" customHeight="1" thickBot="1" x14ac:dyDescent="0.4">
      <c r="A185" s="1"/>
      <c r="B185" s="283" t="s">
        <v>280</v>
      </c>
      <c r="C185" s="284"/>
      <c r="D185" s="284"/>
      <c r="E185" s="285"/>
      <c r="F185" s="271">
        <f>+F184+F172+F168+F149+F120+F177</f>
        <v>0</v>
      </c>
      <c r="G185" s="272"/>
    </row>
    <row r="186" spans="1:7" ht="35.25" customHeight="1" thickBot="1" x14ac:dyDescent="0.4">
      <c r="B186" s="6" t="s">
        <v>281</v>
      </c>
      <c r="C186" s="7"/>
      <c r="D186" s="8"/>
      <c r="E186" s="59"/>
      <c r="F186" s="113"/>
      <c r="G186" s="114"/>
    </row>
    <row r="187" spans="1:7" ht="35.25" customHeight="1" thickBot="1" x14ac:dyDescent="0.4">
      <c r="B187" s="125"/>
      <c r="C187" s="126"/>
      <c r="D187" s="126"/>
      <c r="E187" s="126"/>
      <c r="F187" s="127"/>
      <c r="G187" s="128"/>
    </row>
    <row r="188" spans="1:7" s="16" customFormat="1" ht="33.75" customHeight="1" thickBot="1" x14ac:dyDescent="0.4">
      <c r="A188" s="112">
        <v>1</v>
      </c>
      <c r="B188" s="303" t="s">
        <v>282</v>
      </c>
      <c r="C188" s="304"/>
      <c r="D188" s="304"/>
      <c r="E188" s="304"/>
      <c r="F188" s="304"/>
      <c r="G188" s="305"/>
    </row>
    <row r="189" spans="1:7" s="16" customFormat="1" ht="33.75" customHeight="1" thickBot="1" x14ac:dyDescent="0.4">
      <c r="A189" s="112"/>
      <c r="B189" s="165" t="s">
        <v>520</v>
      </c>
      <c r="C189" s="286" t="s">
        <v>283</v>
      </c>
      <c r="D189" s="287"/>
      <c r="E189" s="287"/>
      <c r="F189" s="287"/>
      <c r="G189" s="288"/>
    </row>
    <row r="190" spans="1:7" s="16" customFormat="1" ht="33.75" customHeight="1" x14ac:dyDescent="0.35">
      <c r="A190" s="112"/>
      <c r="B190" s="142" t="s">
        <v>521</v>
      </c>
      <c r="C190" s="124" t="s">
        <v>284</v>
      </c>
      <c r="D190" s="143" t="s">
        <v>10</v>
      </c>
      <c r="E190" s="156">
        <v>300</v>
      </c>
      <c r="F190" s="163"/>
      <c r="G190" s="164">
        <f t="shared" ref="G190:G207" si="9">E190*F190</f>
        <v>0</v>
      </c>
    </row>
    <row r="191" spans="1:7" s="16" customFormat="1" ht="33.75" customHeight="1" x14ac:dyDescent="0.35">
      <c r="A191" s="112"/>
      <c r="B191" s="130" t="s">
        <v>522</v>
      </c>
      <c r="C191" s="131" t="s">
        <v>285</v>
      </c>
      <c r="D191" s="132" t="s">
        <v>10</v>
      </c>
      <c r="E191" s="133">
        <v>740</v>
      </c>
      <c r="F191" s="159"/>
      <c r="G191" s="160">
        <f t="shared" si="9"/>
        <v>0</v>
      </c>
    </row>
    <row r="192" spans="1:7" s="16" customFormat="1" ht="33.75" customHeight="1" x14ac:dyDescent="0.35">
      <c r="A192" s="112"/>
      <c r="B192" s="130" t="s">
        <v>523</v>
      </c>
      <c r="C192" s="131" t="s">
        <v>286</v>
      </c>
      <c r="D192" s="132" t="s">
        <v>10</v>
      </c>
      <c r="E192" s="133">
        <v>565</v>
      </c>
      <c r="F192" s="159"/>
      <c r="G192" s="160">
        <f t="shared" si="9"/>
        <v>0</v>
      </c>
    </row>
    <row r="193" spans="1:7" s="16" customFormat="1" ht="33.75" customHeight="1" x14ac:dyDescent="0.35">
      <c r="A193" s="112"/>
      <c r="B193" s="130" t="s">
        <v>524</v>
      </c>
      <c r="C193" s="131" t="s">
        <v>287</v>
      </c>
      <c r="D193" s="132" t="s">
        <v>10</v>
      </c>
      <c r="E193" s="133">
        <v>1570</v>
      </c>
      <c r="F193" s="159"/>
      <c r="G193" s="160">
        <f t="shared" si="9"/>
        <v>0</v>
      </c>
    </row>
    <row r="194" spans="1:7" s="16" customFormat="1" ht="33.75" customHeight="1" x14ac:dyDescent="0.35">
      <c r="A194" s="112"/>
      <c r="B194" s="130" t="s">
        <v>525</v>
      </c>
      <c r="C194" s="131" t="s">
        <v>288</v>
      </c>
      <c r="D194" s="132" t="s">
        <v>10</v>
      </c>
      <c r="E194" s="133">
        <v>140</v>
      </c>
      <c r="F194" s="159"/>
      <c r="G194" s="160">
        <f t="shared" si="9"/>
        <v>0</v>
      </c>
    </row>
    <row r="195" spans="1:7" s="16" customFormat="1" ht="33.75" customHeight="1" x14ac:dyDescent="0.35">
      <c r="A195" s="112"/>
      <c r="B195" s="130" t="s">
        <v>526</v>
      </c>
      <c r="C195" s="131" t="s">
        <v>289</v>
      </c>
      <c r="D195" s="132" t="s">
        <v>10</v>
      </c>
      <c r="E195" s="133">
        <v>100</v>
      </c>
      <c r="F195" s="159"/>
      <c r="G195" s="160">
        <f t="shared" si="9"/>
        <v>0</v>
      </c>
    </row>
    <row r="196" spans="1:7" s="16" customFormat="1" ht="33.75" customHeight="1" x14ac:dyDescent="0.35">
      <c r="A196" s="112"/>
      <c r="B196" s="130" t="s">
        <v>527</v>
      </c>
      <c r="C196" s="131" t="s">
        <v>290</v>
      </c>
      <c r="D196" s="132" t="s">
        <v>10</v>
      </c>
      <c r="E196" s="133">
        <v>600</v>
      </c>
      <c r="F196" s="159"/>
      <c r="G196" s="160">
        <f t="shared" si="9"/>
        <v>0</v>
      </c>
    </row>
    <row r="197" spans="1:7" s="16" customFormat="1" ht="33.75" customHeight="1" x14ac:dyDescent="0.35">
      <c r="A197" s="112"/>
      <c r="B197" s="130" t="s">
        <v>528</v>
      </c>
      <c r="C197" s="131" t="s">
        <v>291</v>
      </c>
      <c r="D197" s="132" t="s">
        <v>10</v>
      </c>
      <c r="E197" s="133">
        <v>260</v>
      </c>
      <c r="F197" s="159"/>
      <c r="G197" s="160">
        <f t="shared" si="9"/>
        <v>0</v>
      </c>
    </row>
    <row r="198" spans="1:7" s="16" customFormat="1" ht="33.75" customHeight="1" x14ac:dyDescent="0.35">
      <c r="A198" s="112"/>
      <c r="B198" s="130" t="s">
        <v>529</v>
      </c>
      <c r="C198" s="131" t="s">
        <v>292</v>
      </c>
      <c r="D198" s="132" t="s">
        <v>10</v>
      </c>
      <c r="E198" s="133">
        <v>380</v>
      </c>
      <c r="F198" s="159"/>
      <c r="G198" s="160">
        <f t="shared" si="9"/>
        <v>0</v>
      </c>
    </row>
    <row r="199" spans="1:7" s="16" customFormat="1" ht="33.75" customHeight="1" x14ac:dyDescent="0.35">
      <c r="A199" s="112"/>
      <c r="B199" s="130" t="s">
        <v>530</v>
      </c>
      <c r="C199" s="131" t="s">
        <v>293</v>
      </c>
      <c r="D199" s="132" t="s">
        <v>10</v>
      </c>
      <c r="E199" s="133">
        <v>270</v>
      </c>
      <c r="F199" s="159"/>
      <c r="G199" s="160">
        <f t="shared" si="9"/>
        <v>0</v>
      </c>
    </row>
    <row r="200" spans="1:7" s="16" customFormat="1" ht="33.75" customHeight="1" x14ac:dyDescent="0.35">
      <c r="A200" s="112"/>
      <c r="B200" s="130" t="s">
        <v>531</v>
      </c>
      <c r="C200" s="131" t="s">
        <v>294</v>
      </c>
      <c r="D200" s="132" t="s">
        <v>10</v>
      </c>
      <c r="E200" s="133">
        <v>2000</v>
      </c>
      <c r="F200" s="159"/>
      <c r="G200" s="160">
        <f t="shared" si="9"/>
        <v>0</v>
      </c>
    </row>
    <row r="201" spans="1:7" s="16" customFormat="1" ht="33.75" customHeight="1" x14ac:dyDescent="0.35">
      <c r="A201" s="112"/>
      <c r="B201" s="130" t="s">
        <v>532</v>
      </c>
      <c r="C201" s="131" t="s">
        <v>295</v>
      </c>
      <c r="D201" s="132" t="s">
        <v>10</v>
      </c>
      <c r="E201" s="133">
        <v>840</v>
      </c>
      <c r="F201" s="159"/>
      <c r="G201" s="160">
        <f t="shared" si="9"/>
        <v>0</v>
      </c>
    </row>
    <row r="202" spans="1:7" s="16" customFormat="1" ht="33.75" customHeight="1" x14ac:dyDescent="0.35">
      <c r="A202" s="112"/>
      <c r="B202" s="130" t="s">
        <v>533</v>
      </c>
      <c r="C202" s="131" t="s">
        <v>296</v>
      </c>
      <c r="D202" s="132" t="s">
        <v>10</v>
      </c>
      <c r="E202" s="133">
        <v>1120</v>
      </c>
      <c r="F202" s="159"/>
      <c r="G202" s="160">
        <f t="shared" si="9"/>
        <v>0</v>
      </c>
    </row>
    <row r="203" spans="1:7" s="16" customFormat="1" ht="33.75" customHeight="1" x14ac:dyDescent="0.35">
      <c r="A203" s="112"/>
      <c r="B203" s="130" t="s">
        <v>534</v>
      </c>
      <c r="C203" s="131" t="s">
        <v>297</v>
      </c>
      <c r="D203" s="132" t="s">
        <v>10</v>
      </c>
      <c r="E203" s="133">
        <v>2240</v>
      </c>
      <c r="F203" s="159"/>
      <c r="G203" s="160">
        <f t="shared" si="9"/>
        <v>0</v>
      </c>
    </row>
    <row r="204" spans="1:7" s="16" customFormat="1" ht="33.75" customHeight="1" x14ac:dyDescent="0.35">
      <c r="A204" s="112"/>
      <c r="B204" s="130" t="s">
        <v>535</v>
      </c>
      <c r="C204" s="131" t="s">
        <v>298</v>
      </c>
      <c r="D204" s="132" t="s">
        <v>10</v>
      </c>
      <c r="E204" s="133">
        <v>1640</v>
      </c>
      <c r="F204" s="159"/>
      <c r="G204" s="160">
        <f t="shared" si="9"/>
        <v>0</v>
      </c>
    </row>
    <row r="205" spans="1:7" s="16" customFormat="1" ht="33.75" customHeight="1" x14ac:dyDescent="0.35">
      <c r="A205" s="112"/>
      <c r="B205" s="130" t="s">
        <v>536</v>
      </c>
      <c r="C205" s="131" t="s">
        <v>299</v>
      </c>
      <c r="D205" s="132" t="s">
        <v>10</v>
      </c>
      <c r="E205" s="133">
        <v>80</v>
      </c>
      <c r="F205" s="159"/>
      <c r="G205" s="160">
        <f t="shared" si="9"/>
        <v>0</v>
      </c>
    </row>
    <row r="206" spans="1:7" s="16" customFormat="1" ht="33.75" customHeight="1" x14ac:dyDescent="0.35">
      <c r="A206" s="112"/>
      <c r="B206" s="130" t="s">
        <v>537</v>
      </c>
      <c r="C206" s="131" t="s">
        <v>300</v>
      </c>
      <c r="D206" s="132" t="s">
        <v>10</v>
      </c>
      <c r="E206" s="133">
        <v>280</v>
      </c>
      <c r="F206" s="159"/>
      <c r="G206" s="160">
        <f t="shared" si="9"/>
        <v>0</v>
      </c>
    </row>
    <row r="207" spans="1:7" s="16" customFormat="1" ht="33.75" customHeight="1" thickBot="1" x14ac:dyDescent="0.4">
      <c r="A207" s="112"/>
      <c r="B207" s="130" t="s">
        <v>538</v>
      </c>
      <c r="C207" s="131" t="s">
        <v>301</v>
      </c>
      <c r="D207" s="132" t="s">
        <v>140</v>
      </c>
      <c r="E207" s="133">
        <v>26</v>
      </c>
      <c r="F207" s="159"/>
      <c r="G207" s="160">
        <f t="shared" si="9"/>
        <v>0</v>
      </c>
    </row>
    <row r="208" spans="1:7" s="16" customFormat="1" ht="33.75" customHeight="1" thickBot="1" x14ac:dyDescent="0.4">
      <c r="A208" s="112"/>
      <c r="B208" s="165" t="s">
        <v>539</v>
      </c>
      <c r="C208" s="286" t="s">
        <v>302</v>
      </c>
      <c r="D208" s="287"/>
      <c r="E208" s="287"/>
      <c r="F208" s="287"/>
      <c r="G208" s="288">
        <v>0</v>
      </c>
    </row>
    <row r="209" spans="1:7" s="16" customFormat="1" ht="33.75" customHeight="1" x14ac:dyDescent="0.35">
      <c r="A209" s="112"/>
      <c r="B209" s="130" t="s">
        <v>540</v>
      </c>
      <c r="C209" s="131" t="s">
        <v>303</v>
      </c>
      <c r="D209" s="132" t="s">
        <v>10</v>
      </c>
      <c r="E209" s="133">
        <v>787</v>
      </c>
      <c r="F209" s="159"/>
      <c r="G209" s="160">
        <f>E209*F209</f>
        <v>0</v>
      </c>
    </row>
    <row r="210" spans="1:7" s="16" customFormat="1" ht="33.75" customHeight="1" x14ac:dyDescent="0.35">
      <c r="A210" s="112"/>
      <c r="B210" s="130" t="s">
        <v>541</v>
      </c>
      <c r="C210" s="131" t="s">
        <v>304</v>
      </c>
      <c r="D210" s="132" t="s">
        <v>10</v>
      </c>
      <c r="E210" s="133">
        <v>1090</v>
      </c>
      <c r="F210" s="159"/>
      <c r="G210" s="160">
        <f>E210*F210</f>
        <v>0</v>
      </c>
    </row>
    <row r="211" spans="1:7" s="16" customFormat="1" ht="33.75" customHeight="1" x14ac:dyDescent="0.35">
      <c r="A211" s="112"/>
      <c r="B211" s="130" t="s">
        <v>542</v>
      </c>
      <c r="C211" s="131" t="s">
        <v>305</v>
      </c>
      <c r="D211" s="132" t="s">
        <v>10</v>
      </c>
      <c r="E211" s="133">
        <v>135</v>
      </c>
      <c r="F211" s="159"/>
      <c r="G211" s="160">
        <f>E211*F211</f>
        <v>0</v>
      </c>
    </row>
    <row r="212" spans="1:7" s="16" customFormat="1" ht="33.75" customHeight="1" thickBot="1" x14ac:dyDescent="0.4">
      <c r="A212" s="112"/>
      <c r="B212" s="130" t="s">
        <v>543</v>
      </c>
      <c r="C212" s="131" t="s">
        <v>306</v>
      </c>
      <c r="D212" s="132" t="s">
        <v>10</v>
      </c>
      <c r="E212" s="133">
        <v>1865</v>
      </c>
      <c r="F212" s="159"/>
      <c r="G212" s="160">
        <f>E212*F212</f>
        <v>0</v>
      </c>
    </row>
    <row r="213" spans="1:7" s="16" customFormat="1" ht="33.75" customHeight="1" thickBot="1" x14ac:dyDescent="0.4">
      <c r="A213" s="112"/>
      <c r="B213" s="165" t="s">
        <v>544</v>
      </c>
      <c r="C213" s="286" t="s">
        <v>805</v>
      </c>
      <c r="D213" s="287"/>
      <c r="E213" s="287"/>
      <c r="F213" s="287"/>
      <c r="G213" s="288"/>
    </row>
    <row r="214" spans="1:7" s="16" customFormat="1" ht="33.75" customHeight="1" x14ac:dyDescent="0.35">
      <c r="A214" s="112"/>
      <c r="B214" s="130" t="s">
        <v>545</v>
      </c>
      <c r="C214" s="131" t="s">
        <v>307</v>
      </c>
      <c r="D214" s="132" t="s">
        <v>10</v>
      </c>
      <c r="E214" s="133">
        <v>560</v>
      </c>
      <c r="F214" s="159"/>
      <c r="G214" s="160">
        <f>E214*F214</f>
        <v>0</v>
      </c>
    </row>
    <row r="215" spans="1:7" s="16" customFormat="1" ht="33.75" customHeight="1" x14ac:dyDescent="0.35">
      <c r="A215" s="112"/>
      <c r="B215" s="130" t="s">
        <v>546</v>
      </c>
      <c r="C215" s="131" t="s">
        <v>308</v>
      </c>
      <c r="D215" s="132" t="s">
        <v>10</v>
      </c>
      <c r="E215" s="133">
        <v>270</v>
      </c>
      <c r="F215" s="159"/>
      <c r="G215" s="160">
        <f>E215*F215</f>
        <v>0</v>
      </c>
    </row>
    <row r="216" spans="1:7" s="16" customFormat="1" ht="33.75" customHeight="1" thickBot="1" x14ac:dyDescent="0.4">
      <c r="A216" s="112"/>
      <c r="B216" s="130" t="s">
        <v>547</v>
      </c>
      <c r="C216" s="131" t="s">
        <v>309</v>
      </c>
      <c r="D216" s="132" t="s">
        <v>10</v>
      </c>
      <c r="E216" s="133">
        <v>440</v>
      </c>
      <c r="F216" s="159"/>
      <c r="G216" s="160">
        <f>E216*F216</f>
        <v>0</v>
      </c>
    </row>
    <row r="217" spans="1:7" s="16" customFormat="1" ht="33.75" customHeight="1" thickBot="1" x14ac:dyDescent="0.4">
      <c r="A217" s="112"/>
      <c r="B217" s="165" t="s">
        <v>548</v>
      </c>
      <c r="C217" s="286" t="s">
        <v>310</v>
      </c>
      <c r="D217" s="287" t="s">
        <v>10</v>
      </c>
      <c r="E217" s="287"/>
      <c r="F217" s="287"/>
      <c r="G217" s="288">
        <v>0</v>
      </c>
    </row>
    <row r="218" spans="1:7" s="16" customFormat="1" ht="33.75" customHeight="1" x14ac:dyDescent="0.35">
      <c r="A218" s="112"/>
      <c r="B218" s="130" t="s">
        <v>549</v>
      </c>
      <c r="C218" s="131" t="s">
        <v>311</v>
      </c>
      <c r="D218" s="132" t="s">
        <v>10</v>
      </c>
      <c r="E218" s="133">
        <v>357</v>
      </c>
      <c r="F218" s="159"/>
      <c r="G218" s="160">
        <f>E218*F218</f>
        <v>0</v>
      </c>
    </row>
    <row r="219" spans="1:7" s="16" customFormat="1" ht="33.75" customHeight="1" x14ac:dyDescent="0.35">
      <c r="A219" s="112"/>
      <c r="B219" s="130" t="s">
        <v>550</v>
      </c>
      <c r="C219" s="131" t="s">
        <v>312</v>
      </c>
      <c r="D219" s="132" t="s">
        <v>10</v>
      </c>
      <c r="E219" s="133">
        <v>2730</v>
      </c>
      <c r="F219" s="159"/>
      <c r="G219" s="160">
        <f>E219*F219</f>
        <v>0</v>
      </c>
    </row>
    <row r="220" spans="1:7" s="16" customFormat="1" ht="33.75" customHeight="1" x14ac:dyDescent="0.35">
      <c r="A220" s="112"/>
      <c r="B220" s="130" t="s">
        <v>551</v>
      </c>
      <c r="C220" s="131" t="s">
        <v>313</v>
      </c>
      <c r="D220" s="132" t="s">
        <v>10</v>
      </c>
      <c r="E220" s="133">
        <v>365</v>
      </c>
      <c r="F220" s="159"/>
      <c r="G220" s="160">
        <f>E220*F220</f>
        <v>0</v>
      </c>
    </row>
    <row r="221" spans="1:7" s="16" customFormat="1" ht="33.75" customHeight="1" thickBot="1" x14ac:dyDescent="0.4">
      <c r="A221" s="112"/>
      <c r="B221" s="130" t="s">
        <v>552</v>
      </c>
      <c r="C221" s="131" t="s">
        <v>314</v>
      </c>
      <c r="D221" s="132" t="s">
        <v>10</v>
      </c>
      <c r="E221" s="133">
        <v>740</v>
      </c>
      <c r="F221" s="159"/>
      <c r="G221" s="160">
        <f>E221*F221</f>
        <v>0</v>
      </c>
    </row>
    <row r="222" spans="1:7" s="16" customFormat="1" ht="33.75" customHeight="1" thickBot="1" x14ac:dyDescent="0.4">
      <c r="A222" s="112"/>
      <c r="B222" s="165" t="s">
        <v>553</v>
      </c>
      <c r="C222" s="286" t="s">
        <v>315</v>
      </c>
      <c r="D222" s="287"/>
      <c r="E222" s="287"/>
      <c r="F222" s="287"/>
      <c r="G222" s="288">
        <v>0</v>
      </c>
    </row>
    <row r="223" spans="1:7" s="16" customFormat="1" ht="33.75" customHeight="1" x14ac:dyDescent="0.35">
      <c r="A223" s="112"/>
      <c r="B223" s="130" t="s">
        <v>554</v>
      </c>
      <c r="C223" s="131" t="s">
        <v>316</v>
      </c>
      <c r="D223" s="132" t="s">
        <v>10</v>
      </c>
      <c r="E223" s="133">
        <v>1640</v>
      </c>
      <c r="F223" s="159"/>
      <c r="G223" s="160">
        <f>E223*F223</f>
        <v>0</v>
      </c>
    </row>
    <row r="224" spans="1:7" s="16" customFormat="1" ht="33.75" customHeight="1" x14ac:dyDescent="0.35">
      <c r="A224" s="112"/>
      <c r="B224" s="130" t="s">
        <v>555</v>
      </c>
      <c r="C224" s="131" t="s">
        <v>317</v>
      </c>
      <c r="D224" s="132" t="s">
        <v>10</v>
      </c>
      <c r="E224" s="133">
        <v>90</v>
      </c>
      <c r="F224" s="159"/>
      <c r="G224" s="160">
        <f>E224*F224</f>
        <v>0</v>
      </c>
    </row>
    <row r="225" spans="1:10" s="16" customFormat="1" ht="33.75" customHeight="1" thickBot="1" x14ac:dyDescent="0.4">
      <c r="A225" s="112"/>
      <c r="B225" s="130" t="s">
        <v>556</v>
      </c>
      <c r="C225" s="131" t="s">
        <v>318</v>
      </c>
      <c r="D225" s="132" t="s">
        <v>140</v>
      </c>
      <c r="E225" s="133">
        <v>45</v>
      </c>
      <c r="F225" s="159"/>
      <c r="G225" s="160">
        <f>E225*F225</f>
        <v>0</v>
      </c>
    </row>
    <row r="226" spans="1:10" s="16" customFormat="1" ht="33.75" customHeight="1" thickBot="1" x14ac:dyDescent="0.4">
      <c r="A226" s="112"/>
      <c r="B226" s="292" t="s">
        <v>849</v>
      </c>
      <c r="C226" s="293"/>
      <c r="D226" s="293"/>
      <c r="E226" s="293"/>
      <c r="F226" s="306">
        <f>SUM(G190:G207)+SUM(G209:G212)+SUM(G214:G216)+SUM(G218:G221)+SUM(G223:G225)</f>
        <v>0</v>
      </c>
      <c r="G226" s="307"/>
    </row>
    <row r="227" spans="1:10" s="16" customFormat="1" ht="33.75" customHeight="1" thickBot="1" x14ac:dyDescent="0.4">
      <c r="A227" s="112"/>
      <c r="B227" s="308" t="s">
        <v>319</v>
      </c>
      <c r="C227" s="309"/>
      <c r="D227" s="309"/>
      <c r="E227" s="309"/>
      <c r="F227" s="309"/>
      <c r="G227" s="310"/>
    </row>
    <row r="228" spans="1:10" s="16" customFormat="1" ht="33.75" customHeight="1" thickBot="1" x14ac:dyDescent="0.4">
      <c r="A228" s="112"/>
      <c r="B228" s="165" t="s">
        <v>557</v>
      </c>
      <c r="C228" s="286" t="s">
        <v>320</v>
      </c>
      <c r="D228" s="287"/>
      <c r="E228" s="287"/>
      <c r="F228" s="287"/>
      <c r="G228" s="288">
        <v>0</v>
      </c>
    </row>
    <row r="229" spans="1:10" s="16" customFormat="1" ht="33.75" customHeight="1" x14ac:dyDescent="0.35">
      <c r="A229" s="112"/>
      <c r="B229" s="130" t="s">
        <v>558</v>
      </c>
      <c r="C229" s="131" t="s">
        <v>321</v>
      </c>
      <c r="D229" s="132" t="s">
        <v>10</v>
      </c>
      <c r="E229" s="133">
        <v>317</v>
      </c>
      <c r="F229" s="159"/>
      <c r="G229" s="160">
        <f t="shared" ref="G229:G236" si="10">E229*F229</f>
        <v>0</v>
      </c>
    </row>
    <row r="230" spans="1:10" s="16" customFormat="1" ht="33.75" customHeight="1" x14ac:dyDescent="0.35">
      <c r="A230" s="112"/>
      <c r="B230" s="130" t="s">
        <v>559</v>
      </c>
      <c r="C230" s="131" t="s">
        <v>322</v>
      </c>
      <c r="D230" s="132" t="s">
        <v>10</v>
      </c>
      <c r="E230" s="133">
        <v>594</v>
      </c>
      <c r="F230" s="159"/>
      <c r="G230" s="160">
        <f t="shared" si="10"/>
        <v>0</v>
      </c>
    </row>
    <row r="231" spans="1:10" s="16" customFormat="1" ht="33.75" customHeight="1" x14ac:dyDescent="0.35">
      <c r="A231" s="112"/>
      <c r="B231" s="130" t="s">
        <v>560</v>
      </c>
      <c r="C231" s="131" t="s">
        <v>323</v>
      </c>
      <c r="D231" s="132" t="s">
        <v>10</v>
      </c>
      <c r="E231" s="133">
        <v>10</v>
      </c>
      <c r="F231" s="159"/>
      <c r="G231" s="160">
        <f t="shared" si="10"/>
        <v>0</v>
      </c>
    </row>
    <row r="232" spans="1:10" s="16" customFormat="1" ht="33.75" customHeight="1" x14ac:dyDescent="0.35">
      <c r="A232" s="112"/>
      <c r="B232" s="130" t="s">
        <v>561</v>
      </c>
      <c r="C232" s="131" t="s">
        <v>324</v>
      </c>
      <c r="D232" s="132" t="s">
        <v>10</v>
      </c>
      <c r="E232" s="133">
        <v>66</v>
      </c>
      <c r="F232" s="159"/>
      <c r="G232" s="160">
        <f t="shared" si="10"/>
        <v>0</v>
      </c>
    </row>
    <row r="233" spans="1:10" s="16" customFormat="1" ht="33.75" customHeight="1" x14ac:dyDescent="0.35">
      <c r="A233" s="112"/>
      <c r="B233" s="130" t="s">
        <v>562</v>
      </c>
      <c r="C233" s="131" t="s">
        <v>325</v>
      </c>
      <c r="D233" s="132" t="s">
        <v>87</v>
      </c>
      <c r="E233" s="133">
        <v>7535</v>
      </c>
      <c r="F233" s="159"/>
      <c r="G233" s="160">
        <f t="shared" si="10"/>
        <v>0</v>
      </c>
    </row>
    <row r="234" spans="1:10" s="16" customFormat="1" ht="33.75" customHeight="1" x14ac:dyDescent="0.35">
      <c r="A234" s="112"/>
      <c r="B234" s="130" t="s">
        <v>563</v>
      </c>
      <c r="C234" s="131" t="s">
        <v>326</v>
      </c>
      <c r="D234" s="132" t="s">
        <v>10</v>
      </c>
      <c r="E234" s="133">
        <v>310</v>
      </c>
      <c r="F234" s="159"/>
      <c r="G234" s="160">
        <f t="shared" si="10"/>
        <v>0</v>
      </c>
    </row>
    <row r="235" spans="1:10" s="16" customFormat="1" ht="33.75" customHeight="1" x14ac:dyDescent="0.35">
      <c r="A235" s="112"/>
      <c r="B235" s="130" t="s">
        <v>564</v>
      </c>
      <c r="C235" s="131" t="s">
        <v>327</v>
      </c>
      <c r="D235" s="132" t="s">
        <v>10</v>
      </c>
      <c r="E235" s="133">
        <v>650</v>
      </c>
      <c r="F235" s="159"/>
      <c r="G235" s="160">
        <f t="shared" si="10"/>
        <v>0</v>
      </c>
    </row>
    <row r="236" spans="1:10" s="16" customFormat="1" ht="33.75" customHeight="1" thickBot="1" x14ac:dyDescent="0.4">
      <c r="A236" s="112"/>
      <c r="B236" s="130" t="s">
        <v>565</v>
      </c>
      <c r="C236" s="131" t="s">
        <v>328</v>
      </c>
      <c r="D236" s="132" t="s">
        <v>10</v>
      </c>
      <c r="E236" s="133">
        <v>1220</v>
      </c>
      <c r="F236" s="159"/>
      <c r="G236" s="160">
        <f t="shared" si="10"/>
        <v>0</v>
      </c>
    </row>
    <row r="237" spans="1:10" s="16" customFormat="1" ht="33.75" customHeight="1" thickBot="1" x14ac:dyDescent="0.4">
      <c r="A237" s="157"/>
      <c r="B237" s="292" t="s">
        <v>850</v>
      </c>
      <c r="C237" s="293"/>
      <c r="D237" s="293"/>
      <c r="E237" s="293"/>
      <c r="F237" s="311">
        <f>SUM(G229:G236)</f>
        <v>0</v>
      </c>
      <c r="G237" s="312"/>
      <c r="H237" s="158"/>
      <c r="I237" s="158"/>
      <c r="J237" s="158"/>
    </row>
    <row r="238" spans="1:10" s="16" customFormat="1" ht="33.75" customHeight="1" thickBot="1" x14ac:dyDescent="0.4">
      <c r="A238" s="112"/>
      <c r="B238" s="308" t="s">
        <v>329</v>
      </c>
      <c r="C238" s="309"/>
      <c r="D238" s="309"/>
      <c r="E238" s="309"/>
      <c r="F238" s="309"/>
      <c r="G238" s="310"/>
    </row>
    <row r="239" spans="1:10" s="16" customFormat="1" ht="33.75" customHeight="1" thickBot="1" x14ac:dyDescent="0.4">
      <c r="A239" s="112"/>
      <c r="B239" s="165" t="s">
        <v>566</v>
      </c>
      <c r="C239" s="286" t="s">
        <v>330</v>
      </c>
      <c r="D239" s="287"/>
      <c r="E239" s="287"/>
      <c r="F239" s="287"/>
      <c r="G239" s="288">
        <v>0</v>
      </c>
    </row>
    <row r="240" spans="1:10" s="16" customFormat="1" ht="33.75" customHeight="1" x14ac:dyDescent="0.35">
      <c r="A240" s="112"/>
      <c r="B240" s="130" t="s">
        <v>567</v>
      </c>
      <c r="C240" s="131" t="s">
        <v>804</v>
      </c>
      <c r="D240" s="132" t="s">
        <v>686</v>
      </c>
      <c r="E240" s="134">
        <v>1</v>
      </c>
      <c r="F240" s="159"/>
      <c r="G240" s="160">
        <f>E240*F240</f>
        <v>0</v>
      </c>
    </row>
    <row r="241" spans="1:10" s="16" customFormat="1" ht="33.75" customHeight="1" x14ac:dyDescent="0.35">
      <c r="A241" s="112"/>
      <c r="B241" s="120" t="s">
        <v>803</v>
      </c>
      <c r="C241" s="137" t="s">
        <v>794</v>
      </c>
      <c r="D241" s="118" t="s">
        <v>686</v>
      </c>
      <c r="E241" s="117">
        <v>0.7</v>
      </c>
      <c r="F241" s="295"/>
      <c r="G241" s="296"/>
    </row>
    <row r="242" spans="1:10" s="16" customFormat="1" ht="33.75" customHeight="1" x14ac:dyDescent="0.35">
      <c r="A242" s="112"/>
      <c r="B242" s="120" t="s">
        <v>802</v>
      </c>
      <c r="C242" s="137" t="s">
        <v>792</v>
      </c>
      <c r="D242" s="118" t="s">
        <v>686</v>
      </c>
      <c r="E242" s="117">
        <v>0.1</v>
      </c>
      <c r="F242" s="297"/>
      <c r="G242" s="298"/>
    </row>
    <row r="243" spans="1:10" s="16" customFormat="1" ht="33.75" customHeight="1" x14ac:dyDescent="0.35">
      <c r="A243" s="112"/>
      <c r="B243" s="120" t="s">
        <v>801</v>
      </c>
      <c r="C243" s="137" t="s">
        <v>790</v>
      </c>
      <c r="D243" s="118" t="s">
        <v>686</v>
      </c>
      <c r="E243" s="117">
        <v>0.2</v>
      </c>
      <c r="F243" s="299"/>
      <c r="G243" s="300"/>
    </row>
    <row r="244" spans="1:10" s="16" customFormat="1" ht="33.75" customHeight="1" x14ac:dyDescent="0.35">
      <c r="A244" s="112"/>
      <c r="B244" s="130" t="s">
        <v>568</v>
      </c>
      <c r="C244" s="131" t="s">
        <v>800</v>
      </c>
      <c r="D244" s="132" t="s">
        <v>686</v>
      </c>
      <c r="E244" s="134">
        <v>1</v>
      </c>
      <c r="F244" s="159"/>
      <c r="G244" s="160">
        <f>E244*F244</f>
        <v>0</v>
      </c>
    </row>
    <row r="245" spans="1:10" s="16" customFormat="1" ht="33.75" customHeight="1" x14ac:dyDescent="0.35">
      <c r="A245" s="112"/>
      <c r="B245" s="120" t="s">
        <v>799</v>
      </c>
      <c r="C245" s="137" t="s">
        <v>794</v>
      </c>
      <c r="D245" s="118" t="s">
        <v>686</v>
      </c>
      <c r="E245" s="117">
        <v>0.7</v>
      </c>
      <c r="F245" s="295"/>
      <c r="G245" s="296"/>
    </row>
    <row r="246" spans="1:10" s="16" customFormat="1" ht="33.75" customHeight="1" x14ac:dyDescent="0.35">
      <c r="A246" s="112"/>
      <c r="B246" s="120" t="s">
        <v>798</v>
      </c>
      <c r="C246" s="137" t="s">
        <v>792</v>
      </c>
      <c r="D246" s="118" t="s">
        <v>686</v>
      </c>
      <c r="E246" s="117">
        <v>0.1</v>
      </c>
      <c r="F246" s="297"/>
      <c r="G246" s="298"/>
    </row>
    <row r="247" spans="1:10" s="16" customFormat="1" ht="33.75" customHeight="1" x14ac:dyDescent="0.35">
      <c r="A247" s="112"/>
      <c r="B247" s="120" t="s">
        <v>797</v>
      </c>
      <c r="C247" s="137" t="s">
        <v>790</v>
      </c>
      <c r="D247" s="118" t="s">
        <v>686</v>
      </c>
      <c r="E247" s="117">
        <v>0.2</v>
      </c>
      <c r="F247" s="299"/>
      <c r="G247" s="300"/>
    </row>
    <row r="248" spans="1:10" s="16" customFormat="1" ht="33.75" customHeight="1" x14ac:dyDescent="0.35">
      <c r="A248" s="112"/>
      <c r="B248" s="130" t="s">
        <v>569</v>
      </c>
      <c r="C248" s="131" t="s">
        <v>796</v>
      </c>
      <c r="D248" s="132" t="s">
        <v>686</v>
      </c>
      <c r="E248" s="134">
        <v>1</v>
      </c>
      <c r="F248" s="159"/>
      <c r="G248" s="160">
        <f>E248*F248</f>
        <v>0</v>
      </c>
    </row>
    <row r="249" spans="1:10" s="16" customFormat="1" ht="33.75" customHeight="1" x14ac:dyDescent="0.35">
      <c r="A249" s="112"/>
      <c r="B249" s="120" t="s">
        <v>795</v>
      </c>
      <c r="C249" s="137" t="s">
        <v>794</v>
      </c>
      <c r="D249" s="118" t="s">
        <v>686</v>
      </c>
      <c r="E249" s="117">
        <v>0.7</v>
      </c>
      <c r="F249" s="295"/>
      <c r="G249" s="296"/>
    </row>
    <row r="250" spans="1:10" s="16" customFormat="1" ht="33.75" customHeight="1" x14ac:dyDescent="0.35">
      <c r="A250" s="112"/>
      <c r="B250" s="120" t="s">
        <v>793</v>
      </c>
      <c r="C250" s="137" t="s">
        <v>792</v>
      </c>
      <c r="D250" s="118" t="s">
        <v>686</v>
      </c>
      <c r="E250" s="117">
        <v>0.1</v>
      </c>
      <c r="F250" s="297"/>
      <c r="G250" s="298"/>
    </row>
    <row r="251" spans="1:10" s="16" customFormat="1" ht="33.75" customHeight="1" x14ac:dyDescent="0.35">
      <c r="A251" s="112"/>
      <c r="B251" s="120" t="s">
        <v>791</v>
      </c>
      <c r="C251" s="137" t="s">
        <v>790</v>
      </c>
      <c r="D251" s="118" t="s">
        <v>686</v>
      </c>
      <c r="E251" s="117">
        <v>0.2</v>
      </c>
      <c r="F251" s="299"/>
      <c r="G251" s="300"/>
    </row>
    <row r="252" spans="1:10" s="16" customFormat="1" ht="33.75" customHeight="1" thickBot="1" x14ac:dyDescent="0.4">
      <c r="A252" s="112"/>
      <c r="B252" s="130" t="s">
        <v>789</v>
      </c>
      <c r="C252" s="131" t="s">
        <v>331</v>
      </c>
      <c r="D252" s="132" t="s">
        <v>78</v>
      </c>
      <c r="E252" s="134">
        <v>3</v>
      </c>
      <c r="F252" s="161"/>
      <c r="G252" s="162">
        <f>E252*F252</f>
        <v>0</v>
      </c>
    </row>
    <row r="253" spans="1:10" s="16" customFormat="1" ht="33.75" customHeight="1" thickBot="1" x14ac:dyDescent="0.4">
      <c r="A253" s="157"/>
      <c r="B253" s="292" t="s">
        <v>851</v>
      </c>
      <c r="C253" s="293"/>
      <c r="D253" s="293"/>
      <c r="E253" s="293"/>
      <c r="F253" s="311">
        <f>G240+G244+G248+G252</f>
        <v>0</v>
      </c>
      <c r="G253" s="312"/>
      <c r="H253" s="158"/>
      <c r="I253" s="158"/>
      <c r="J253" s="158"/>
    </row>
    <row r="254" spans="1:10" s="16" customFormat="1" ht="33.75" customHeight="1" thickBot="1" x14ac:dyDescent="0.4">
      <c r="A254" s="112"/>
      <c r="B254" s="292" t="s">
        <v>332</v>
      </c>
      <c r="C254" s="293"/>
      <c r="D254" s="293"/>
      <c r="E254" s="293"/>
      <c r="F254" s="293"/>
      <c r="G254" s="294"/>
    </row>
    <row r="255" spans="1:10" s="16" customFormat="1" ht="33.75" customHeight="1" x14ac:dyDescent="0.35">
      <c r="A255" s="112"/>
      <c r="B255" s="142" t="s">
        <v>570</v>
      </c>
      <c r="C255" s="166" t="s">
        <v>571</v>
      </c>
      <c r="D255" s="143" t="s">
        <v>686</v>
      </c>
      <c r="E255" s="167">
        <v>1</v>
      </c>
      <c r="F255" s="163"/>
      <c r="G255" s="164">
        <f>E255*F255</f>
        <v>0</v>
      </c>
    </row>
    <row r="256" spans="1:10" s="16" customFormat="1" ht="46.5" x14ac:dyDescent="0.35">
      <c r="A256" s="112"/>
      <c r="B256" s="136" t="s">
        <v>788</v>
      </c>
      <c r="C256" s="137" t="s">
        <v>787</v>
      </c>
      <c r="D256" s="118" t="s">
        <v>686</v>
      </c>
      <c r="E256" s="117">
        <v>0.5</v>
      </c>
      <c r="F256" s="295"/>
      <c r="G256" s="296"/>
    </row>
    <row r="257" spans="1:10" s="16" customFormat="1" ht="33.75" customHeight="1" x14ac:dyDescent="0.35">
      <c r="A257" s="112"/>
      <c r="B257" s="136" t="s">
        <v>786</v>
      </c>
      <c r="C257" s="137" t="s">
        <v>785</v>
      </c>
      <c r="D257" s="118" t="s">
        <v>686</v>
      </c>
      <c r="E257" s="117">
        <v>0.2</v>
      </c>
      <c r="F257" s="297"/>
      <c r="G257" s="298"/>
    </row>
    <row r="258" spans="1:10" s="16" customFormat="1" ht="33.75" customHeight="1" thickBot="1" x14ac:dyDescent="0.4">
      <c r="A258" s="112"/>
      <c r="B258" s="136" t="s">
        <v>784</v>
      </c>
      <c r="C258" s="137" t="s">
        <v>783</v>
      </c>
      <c r="D258" s="118" t="s">
        <v>686</v>
      </c>
      <c r="E258" s="117">
        <v>0.3</v>
      </c>
      <c r="F258" s="299"/>
      <c r="G258" s="300"/>
    </row>
    <row r="259" spans="1:10" s="16" customFormat="1" ht="33.75" customHeight="1" thickBot="1" x14ac:dyDescent="0.4">
      <c r="A259" s="157"/>
      <c r="B259" s="292" t="s">
        <v>852</v>
      </c>
      <c r="C259" s="293"/>
      <c r="D259" s="293"/>
      <c r="E259" s="293"/>
      <c r="F259" s="311">
        <f>G255</f>
        <v>0</v>
      </c>
      <c r="G259" s="312"/>
      <c r="H259" s="158"/>
      <c r="I259" s="158"/>
      <c r="J259" s="158"/>
    </row>
    <row r="260" spans="1:10" s="16" customFormat="1" ht="33.75" customHeight="1" thickBot="1" x14ac:dyDescent="0.4">
      <c r="A260" s="112"/>
      <c r="B260" s="292" t="s">
        <v>335</v>
      </c>
      <c r="C260" s="293"/>
      <c r="D260" s="293"/>
      <c r="E260" s="293"/>
      <c r="F260" s="293"/>
      <c r="G260" s="294"/>
    </row>
    <row r="261" spans="1:10" s="16" customFormat="1" ht="33.75" customHeight="1" x14ac:dyDescent="0.35">
      <c r="A261" s="112"/>
      <c r="B261" s="130" t="s">
        <v>572</v>
      </c>
      <c r="C261" s="131" t="s">
        <v>336</v>
      </c>
      <c r="D261" s="132" t="s">
        <v>10</v>
      </c>
      <c r="E261" s="133">
        <v>1962</v>
      </c>
      <c r="F261" s="159"/>
      <c r="G261" s="160">
        <f>E261*F261</f>
        <v>0</v>
      </c>
    </row>
    <row r="262" spans="1:10" s="16" customFormat="1" ht="33.75" customHeight="1" x14ac:dyDescent="0.35">
      <c r="A262" s="112"/>
      <c r="B262" s="130" t="s">
        <v>573</v>
      </c>
      <c r="C262" s="131" t="s">
        <v>337</v>
      </c>
      <c r="D262" s="132" t="s">
        <v>10</v>
      </c>
      <c r="E262" s="133">
        <v>798</v>
      </c>
      <c r="F262" s="159"/>
      <c r="G262" s="160">
        <f>E262*F262</f>
        <v>0</v>
      </c>
    </row>
    <row r="263" spans="1:10" s="16" customFormat="1" ht="33.75" customHeight="1" x14ac:dyDescent="0.35">
      <c r="A263" s="112"/>
      <c r="B263" s="130" t="s">
        <v>574</v>
      </c>
      <c r="C263" s="131" t="s">
        <v>333</v>
      </c>
      <c r="D263" s="132" t="s">
        <v>140</v>
      </c>
      <c r="E263" s="133">
        <v>152</v>
      </c>
      <c r="F263" s="159"/>
      <c r="G263" s="160">
        <f>E263*F263</f>
        <v>0</v>
      </c>
    </row>
    <row r="264" spans="1:10" s="16" customFormat="1" ht="33.75" customHeight="1" thickBot="1" x14ac:dyDescent="0.4">
      <c r="A264" s="112"/>
      <c r="B264" s="130" t="s">
        <v>575</v>
      </c>
      <c r="C264" s="131" t="s">
        <v>338</v>
      </c>
      <c r="D264" s="132" t="s">
        <v>10</v>
      </c>
      <c r="E264" s="133">
        <v>945</v>
      </c>
      <c r="F264" s="159"/>
      <c r="G264" s="160">
        <f>E264*F264</f>
        <v>0</v>
      </c>
    </row>
    <row r="265" spans="1:10" s="16" customFormat="1" ht="33.75" customHeight="1" thickBot="1" x14ac:dyDescent="0.4">
      <c r="A265" s="112"/>
      <c r="B265" s="165" t="s">
        <v>576</v>
      </c>
      <c r="C265" s="286" t="s">
        <v>339</v>
      </c>
      <c r="D265" s="287"/>
      <c r="E265" s="287"/>
      <c r="F265" s="287"/>
      <c r="G265" s="288">
        <v>0</v>
      </c>
    </row>
    <row r="266" spans="1:10" s="16" customFormat="1" ht="33.75" customHeight="1" x14ac:dyDescent="0.35">
      <c r="A266" s="112"/>
      <c r="B266" s="130" t="s">
        <v>577</v>
      </c>
      <c r="C266" s="131" t="s">
        <v>340</v>
      </c>
      <c r="D266" s="132" t="s">
        <v>10</v>
      </c>
      <c r="E266" s="133">
        <v>3980</v>
      </c>
      <c r="F266" s="159"/>
      <c r="G266" s="160">
        <f>E266*F266</f>
        <v>0</v>
      </c>
    </row>
    <row r="267" spans="1:10" s="16" customFormat="1" ht="33.75" customHeight="1" x14ac:dyDescent="0.35">
      <c r="A267" s="112"/>
      <c r="B267" s="130" t="s">
        <v>578</v>
      </c>
      <c r="C267" s="131" t="s">
        <v>341</v>
      </c>
      <c r="D267" s="132" t="s">
        <v>10</v>
      </c>
      <c r="E267" s="133">
        <v>180</v>
      </c>
      <c r="F267" s="159"/>
      <c r="G267" s="160">
        <f>E267*F267</f>
        <v>0</v>
      </c>
    </row>
    <row r="268" spans="1:10" s="16" customFormat="1" ht="33.75" customHeight="1" x14ac:dyDescent="0.35">
      <c r="A268" s="112"/>
      <c r="B268" s="130" t="s">
        <v>579</v>
      </c>
      <c r="C268" s="131" t="s">
        <v>342</v>
      </c>
      <c r="D268" s="132" t="s">
        <v>87</v>
      </c>
      <c r="E268" s="133">
        <v>55</v>
      </c>
      <c r="F268" s="159"/>
      <c r="G268" s="160">
        <f>E268*F268</f>
        <v>0</v>
      </c>
    </row>
    <row r="269" spans="1:10" s="16" customFormat="1" ht="33.75" customHeight="1" thickBot="1" x14ac:dyDescent="0.4">
      <c r="A269" s="112"/>
      <c r="B269" s="130" t="s">
        <v>580</v>
      </c>
      <c r="C269" s="131" t="s">
        <v>343</v>
      </c>
      <c r="D269" s="132" t="s">
        <v>140</v>
      </c>
      <c r="E269" s="133">
        <v>191</v>
      </c>
      <c r="F269" s="161"/>
      <c r="G269" s="162">
        <f>E269*F269</f>
        <v>0</v>
      </c>
    </row>
    <row r="270" spans="1:10" s="16" customFormat="1" ht="33.75" customHeight="1" thickBot="1" x14ac:dyDescent="0.4">
      <c r="A270" s="157"/>
      <c r="B270" s="292" t="s">
        <v>853</v>
      </c>
      <c r="C270" s="293"/>
      <c r="D270" s="293"/>
      <c r="E270" s="293"/>
      <c r="F270" s="311">
        <f>SUM(G261:G264)+SUM(G266:G269)</f>
        <v>0</v>
      </c>
      <c r="G270" s="312"/>
      <c r="H270" s="158"/>
      <c r="I270" s="158"/>
      <c r="J270" s="158"/>
    </row>
    <row r="271" spans="1:10" s="16" customFormat="1" ht="33.75" customHeight="1" thickBot="1" x14ac:dyDescent="0.4">
      <c r="A271" s="112"/>
      <c r="B271" s="292" t="s">
        <v>344</v>
      </c>
      <c r="C271" s="293"/>
      <c r="D271" s="293"/>
      <c r="E271" s="293"/>
      <c r="F271" s="293"/>
      <c r="G271" s="294"/>
    </row>
    <row r="272" spans="1:10" s="16" customFormat="1" ht="33.75" customHeight="1" x14ac:dyDescent="0.35">
      <c r="A272" s="112"/>
      <c r="B272" s="130" t="s">
        <v>581</v>
      </c>
      <c r="C272" s="131" t="s">
        <v>345</v>
      </c>
      <c r="D272" s="132" t="s">
        <v>140</v>
      </c>
      <c r="E272" s="133">
        <v>66</v>
      </c>
      <c r="F272" s="159"/>
      <c r="G272" s="160">
        <f t="shared" ref="G272:G277" si="11">E272*F272</f>
        <v>0</v>
      </c>
    </row>
    <row r="273" spans="1:10" s="16" customFormat="1" ht="33.75" customHeight="1" x14ac:dyDescent="0.35">
      <c r="A273" s="112"/>
      <c r="B273" s="130" t="s">
        <v>582</v>
      </c>
      <c r="C273" s="131" t="s">
        <v>346</v>
      </c>
      <c r="D273" s="132" t="s">
        <v>10</v>
      </c>
      <c r="E273" s="133">
        <v>2553</v>
      </c>
      <c r="F273" s="159"/>
      <c r="G273" s="160">
        <f t="shared" si="11"/>
        <v>0</v>
      </c>
    </row>
    <row r="274" spans="1:10" s="16" customFormat="1" ht="33.75" customHeight="1" x14ac:dyDescent="0.35">
      <c r="A274" s="112"/>
      <c r="B274" s="130" t="s">
        <v>583</v>
      </c>
      <c r="C274" s="131" t="s">
        <v>347</v>
      </c>
      <c r="D274" s="132" t="s">
        <v>10</v>
      </c>
      <c r="E274" s="133">
        <v>594</v>
      </c>
      <c r="F274" s="159"/>
      <c r="G274" s="160">
        <f t="shared" si="11"/>
        <v>0</v>
      </c>
    </row>
    <row r="275" spans="1:10" s="16" customFormat="1" ht="33.75" customHeight="1" x14ac:dyDescent="0.35">
      <c r="A275" s="112"/>
      <c r="B275" s="130" t="s">
        <v>584</v>
      </c>
      <c r="C275" s="131" t="s">
        <v>348</v>
      </c>
      <c r="D275" s="132" t="s">
        <v>140</v>
      </c>
      <c r="E275" s="133">
        <v>66</v>
      </c>
      <c r="F275" s="159"/>
      <c r="G275" s="160">
        <f t="shared" si="11"/>
        <v>0</v>
      </c>
    </row>
    <row r="276" spans="1:10" s="16" customFormat="1" ht="33.75" customHeight="1" x14ac:dyDescent="0.35">
      <c r="A276" s="112"/>
      <c r="B276" s="130" t="s">
        <v>585</v>
      </c>
      <c r="C276" s="131" t="s">
        <v>333</v>
      </c>
      <c r="D276" s="132" t="s">
        <v>140</v>
      </c>
      <c r="E276" s="133">
        <v>4</v>
      </c>
      <c r="F276" s="159"/>
      <c r="G276" s="160">
        <f t="shared" si="11"/>
        <v>0</v>
      </c>
    </row>
    <row r="277" spans="1:10" s="16" customFormat="1" ht="33.75" customHeight="1" thickBot="1" x14ac:dyDescent="0.4">
      <c r="A277" s="112"/>
      <c r="B277" s="130" t="s">
        <v>586</v>
      </c>
      <c r="C277" s="131" t="s">
        <v>334</v>
      </c>
      <c r="D277" s="132" t="s">
        <v>140</v>
      </c>
      <c r="E277" s="133">
        <v>66</v>
      </c>
      <c r="F277" s="159"/>
      <c r="G277" s="160">
        <f t="shared" si="11"/>
        <v>0</v>
      </c>
    </row>
    <row r="278" spans="1:10" s="16" customFormat="1" ht="33.75" customHeight="1" thickBot="1" x14ac:dyDescent="0.4">
      <c r="A278" s="112"/>
      <c r="B278" s="165" t="s">
        <v>587</v>
      </c>
      <c r="C278" s="286" t="s">
        <v>588</v>
      </c>
      <c r="D278" s="287"/>
      <c r="E278" s="287"/>
      <c r="F278" s="287"/>
      <c r="G278" s="288">
        <v>0</v>
      </c>
    </row>
    <row r="279" spans="1:10" s="16" customFormat="1" ht="33.75" customHeight="1" x14ac:dyDescent="0.35">
      <c r="A279" s="112"/>
      <c r="B279" s="130" t="s">
        <v>589</v>
      </c>
      <c r="C279" s="131" t="s">
        <v>349</v>
      </c>
      <c r="D279" s="132" t="s">
        <v>10</v>
      </c>
      <c r="E279" s="133">
        <v>23</v>
      </c>
      <c r="F279" s="159"/>
      <c r="G279" s="160">
        <f t="shared" ref="G279:G285" si="12">E279*F279</f>
        <v>0</v>
      </c>
    </row>
    <row r="280" spans="1:10" s="16" customFormat="1" ht="33.75" customHeight="1" x14ac:dyDescent="0.35">
      <c r="A280" s="112"/>
      <c r="B280" s="130" t="s">
        <v>590</v>
      </c>
      <c r="C280" s="131" t="s">
        <v>350</v>
      </c>
      <c r="D280" s="132" t="s">
        <v>10</v>
      </c>
      <c r="E280" s="133">
        <v>94</v>
      </c>
      <c r="F280" s="159"/>
      <c r="G280" s="160">
        <f t="shared" si="12"/>
        <v>0</v>
      </c>
    </row>
    <row r="281" spans="1:10" s="16" customFormat="1" ht="33.75" customHeight="1" x14ac:dyDescent="0.35">
      <c r="A281" s="112"/>
      <c r="B281" s="130" t="s">
        <v>591</v>
      </c>
      <c r="C281" s="131" t="s">
        <v>351</v>
      </c>
      <c r="D281" s="132" t="s">
        <v>10</v>
      </c>
      <c r="E281" s="133">
        <v>33</v>
      </c>
      <c r="F281" s="159"/>
      <c r="G281" s="160">
        <f t="shared" si="12"/>
        <v>0</v>
      </c>
    </row>
    <row r="282" spans="1:10" s="16" customFormat="1" ht="33.75" customHeight="1" x14ac:dyDescent="0.35">
      <c r="A282" s="112"/>
      <c r="B282" s="130" t="s">
        <v>592</v>
      </c>
      <c r="C282" s="131" t="s">
        <v>352</v>
      </c>
      <c r="D282" s="132" t="s">
        <v>10</v>
      </c>
      <c r="E282" s="133">
        <v>94</v>
      </c>
      <c r="F282" s="159"/>
      <c r="G282" s="160">
        <f t="shared" si="12"/>
        <v>0</v>
      </c>
    </row>
    <row r="283" spans="1:10" s="16" customFormat="1" ht="33.75" customHeight="1" x14ac:dyDescent="0.35">
      <c r="A283" s="112"/>
      <c r="B283" s="130" t="s">
        <v>593</v>
      </c>
      <c r="C283" s="131" t="s">
        <v>353</v>
      </c>
      <c r="D283" s="132" t="s">
        <v>10</v>
      </c>
      <c r="E283" s="133">
        <v>324</v>
      </c>
      <c r="F283" s="159"/>
      <c r="G283" s="160">
        <f t="shared" si="12"/>
        <v>0</v>
      </c>
    </row>
    <row r="284" spans="1:10" s="16" customFormat="1" ht="33.75" customHeight="1" x14ac:dyDescent="0.35">
      <c r="A284" s="112"/>
      <c r="B284" s="130" t="s">
        <v>594</v>
      </c>
      <c r="C284" s="131" t="s">
        <v>354</v>
      </c>
      <c r="D284" s="132" t="s">
        <v>10</v>
      </c>
      <c r="E284" s="133">
        <v>1105</v>
      </c>
      <c r="F284" s="159"/>
      <c r="G284" s="160">
        <f t="shared" si="12"/>
        <v>0</v>
      </c>
    </row>
    <row r="285" spans="1:10" s="16" customFormat="1" ht="33.75" customHeight="1" thickBot="1" x14ac:dyDescent="0.4">
      <c r="A285" s="112"/>
      <c r="B285" s="130" t="s">
        <v>595</v>
      </c>
      <c r="C285" s="131" t="s">
        <v>355</v>
      </c>
      <c r="D285" s="132" t="s">
        <v>10</v>
      </c>
      <c r="E285" s="133">
        <v>880</v>
      </c>
      <c r="F285" s="159"/>
      <c r="G285" s="160">
        <f t="shared" si="12"/>
        <v>0</v>
      </c>
    </row>
    <row r="286" spans="1:10" s="16" customFormat="1" ht="33.75" customHeight="1" thickBot="1" x14ac:dyDescent="0.4">
      <c r="A286" s="157"/>
      <c r="B286" s="292" t="s">
        <v>854</v>
      </c>
      <c r="C286" s="293"/>
      <c r="D286" s="293"/>
      <c r="E286" s="293"/>
      <c r="F286" s="311">
        <f>SUM(G272:G277)+SUM(G279:G285)</f>
        <v>0</v>
      </c>
      <c r="G286" s="312"/>
      <c r="H286" s="158"/>
      <c r="I286" s="158"/>
      <c r="J286" s="158"/>
    </row>
    <row r="287" spans="1:10" s="16" customFormat="1" ht="33.75" customHeight="1" thickBot="1" x14ac:dyDescent="0.4">
      <c r="A287" s="112"/>
      <c r="B287" s="308" t="s">
        <v>356</v>
      </c>
      <c r="C287" s="309"/>
      <c r="D287" s="309"/>
      <c r="E287" s="309"/>
      <c r="F287" s="309"/>
      <c r="G287" s="310"/>
    </row>
    <row r="288" spans="1:10" s="16" customFormat="1" ht="33.75" customHeight="1" thickBot="1" x14ac:dyDescent="0.4">
      <c r="A288" s="112"/>
      <c r="B288" s="165" t="s">
        <v>596</v>
      </c>
      <c r="C288" s="286" t="s">
        <v>357</v>
      </c>
      <c r="D288" s="287"/>
      <c r="E288" s="287"/>
      <c r="F288" s="287"/>
      <c r="G288" s="288">
        <v>0</v>
      </c>
    </row>
    <row r="289" spans="1:7" s="16" customFormat="1" ht="33.75" customHeight="1" x14ac:dyDescent="0.35">
      <c r="A289" s="112"/>
      <c r="B289" s="130" t="s">
        <v>596</v>
      </c>
      <c r="C289" s="131" t="s">
        <v>358</v>
      </c>
      <c r="D289" s="132" t="s">
        <v>10</v>
      </c>
      <c r="E289" s="133">
        <v>493</v>
      </c>
      <c r="F289" s="159"/>
      <c r="G289" s="160">
        <f t="shared" ref="G289:G296" si="13">E289*F289</f>
        <v>0</v>
      </c>
    </row>
    <row r="290" spans="1:7" s="16" customFormat="1" ht="33.75" customHeight="1" x14ac:dyDescent="0.35">
      <c r="A290" s="112"/>
      <c r="B290" s="130" t="s">
        <v>597</v>
      </c>
      <c r="C290" s="131" t="s">
        <v>359</v>
      </c>
      <c r="D290" s="132" t="s">
        <v>140</v>
      </c>
      <c r="E290" s="133">
        <v>39</v>
      </c>
      <c r="F290" s="159"/>
      <c r="G290" s="160">
        <f t="shared" si="13"/>
        <v>0</v>
      </c>
    </row>
    <row r="291" spans="1:7" s="16" customFormat="1" ht="33.75" customHeight="1" x14ac:dyDescent="0.35">
      <c r="A291" s="112"/>
      <c r="B291" s="130" t="s">
        <v>598</v>
      </c>
      <c r="C291" s="131" t="s">
        <v>360</v>
      </c>
      <c r="D291" s="132" t="s">
        <v>140</v>
      </c>
      <c r="E291" s="133">
        <v>2</v>
      </c>
      <c r="F291" s="159"/>
      <c r="G291" s="160">
        <f t="shared" si="13"/>
        <v>0</v>
      </c>
    </row>
    <row r="292" spans="1:7" s="16" customFormat="1" ht="33.75" customHeight="1" x14ac:dyDescent="0.35">
      <c r="A292" s="112"/>
      <c r="B292" s="130" t="s">
        <v>599</v>
      </c>
      <c r="C292" s="131" t="s">
        <v>361</v>
      </c>
      <c r="D292" s="132" t="s">
        <v>140</v>
      </c>
      <c r="E292" s="133">
        <v>2</v>
      </c>
      <c r="F292" s="159"/>
      <c r="G292" s="160">
        <f t="shared" si="13"/>
        <v>0</v>
      </c>
    </row>
    <row r="293" spans="1:7" s="16" customFormat="1" ht="33.75" customHeight="1" x14ac:dyDescent="0.35">
      <c r="A293" s="112"/>
      <c r="B293" s="130" t="s">
        <v>600</v>
      </c>
      <c r="C293" s="131" t="s">
        <v>362</v>
      </c>
      <c r="D293" s="132" t="s">
        <v>140</v>
      </c>
      <c r="E293" s="133">
        <v>3</v>
      </c>
      <c r="F293" s="159"/>
      <c r="G293" s="160">
        <f t="shared" si="13"/>
        <v>0</v>
      </c>
    </row>
    <row r="294" spans="1:7" s="16" customFormat="1" ht="33.75" customHeight="1" x14ac:dyDescent="0.35">
      <c r="A294" s="112"/>
      <c r="B294" s="130" t="s">
        <v>601</v>
      </c>
      <c r="C294" s="131" t="s">
        <v>363</v>
      </c>
      <c r="D294" s="132" t="s">
        <v>140</v>
      </c>
      <c r="E294" s="133">
        <v>1</v>
      </c>
      <c r="F294" s="159"/>
      <c r="G294" s="160">
        <f t="shared" si="13"/>
        <v>0</v>
      </c>
    </row>
    <row r="295" spans="1:7" s="16" customFormat="1" ht="33.75" customHeight="1" x14ac:dyDescent="0.35">
      <c r="A295" s="112"/>
      <c r="B295" s="130" t="s">
        <v>602</v>
      </c>
      <c r="C295" s="131" t="s">
        <v>364</v>
      </c>
      <c r="D295" s="132" t="s">
        <v>140</v>
      </c>
      <c r="E295" s="133">
        <v>1</v>
      </c>
      <c r="F295" s="159"/>
      <c r="G295" s="160">
        <f t="shared" si="13"/>
        <v>0</v>
      </c>
    </row>
    <row r="296" spans="1:7" s="16" customFormat="1" ht="33.75" customHeight="1" thickBot="1" x14ac:dyDescent="0.4">
      <c r="A296" s="112"/>
      <c r="B296" s="130" t="s">
        <v>603</v>
      </c>
      <c r="C296" s="131" t="s">
        <v>365</v>
      </c>
      <c r="D296" s="132" t="s">
        <v>10</v>
      </c>
      <c r="E296" s="133">
        <v>1978</v>
      </c>
      <c r="F296" s="159"/>
      <c r="G296" s="160">
        <f t="shared" si="13"/>
        <v>0</v>
      </c>
    </row>
    <row r="297" spans="1:7" s="16" customFormat="1" ht="33.75" customHeight="1" thickBot="1" x14ac:dyDescent="0.4">
      <c r="A297" s="112"/>
      <c r="B297" s="165" t="s">
        <v>604</v>
      </c>
      <c r="C297" s="286" t="s">
        <v>366</v>
      </c>
      <c r="D297" s="287"/>
      <c r="E297" s="287"/>
      <c r="F297" s="287"/>
      <c r="G297" s="288">
        <v>0</v>
      </c>
    </row>
    <row r="298" spans="1:7" s="16" customFormat="1" ht="33.75" customHeight="1" x14ac:dyDescent="0.35">
      <c r="A298" s="112"/>
      <c r="B298" s="130" t="s">
        <v>605</v>
      </c>
      <c r="C298" s="131" t="s">
        <v>367</v>
      </c>
      <c r="D298" s="132" t="s">
        <v>10</v>
      </c>
      <c r="E298" s="133">
        <v>216</v>
      </c>
      <c r="F298" s="159"/>
      <c r="G298" s="160">
        <f t="shared" ref="G298:G305" si="14">E298*F298</f>
        <v>0</v>
      </c>
    </row>
    <row r="299" spans="1:7" s="16" customFormat="1" ht="33.75" customHeight="1" x14ac:dyDescent="0.35">
      <c r="A299" s="112"/>
      <c r="B299" s="130" t="s">
        <v>606</v>
      </c>
      <c r="C299" s="131" t="s">
        <v>368</v>
      </c>
      <c r="D299" s="132" t="s">
        <v>10</v>
      </c>
      <c r="E299" s="133">
        <v>1180</v>
      </c>
      <c r="F299" s="159"/>
      <c r="G299" s="160">
        <f t="shared" si="14"/>
        <v>0</v>
      </c>
    </row>
    <row r="300" spans="1:7" s="16" customFormat="1" ht="33.75" customHeight="1" x14ac:dyDescent="0.35">
      <c r="A300" s="112"/>
      <c r="B300" s="130" t="s">
        <v>607</v>
      </c>
      <c r="C300" s="131" t="s">
        <v>369</v>
      </c>
      <c r="D300" s="132" t="s">
        <v>10</v>
      </c>
      <c r="E300" s="133">
        <v>323</v>
      </c>
      <c r="F300" s="159"/>
      <c r="G300" s="160">
        <f t="shared" si="14"/>
        <v>0</v>
      </c>
    </row>
    <row r="301" spans="1:7" s="16" customFormat="1" ht="33.75" customHeight="1" x14ac:dyDescent="0.35">
      <c r="A301" s="112"/>
      <c r="B301" s="130" t="s">
        <v>608</v>
      </c>
      <c r="C301" s="131" t="s">
        <v>370</v>
      </c>
      <c r="D301" s="132" t="s">
        <v>10</v>
      </c>
      <c r="E301" s="133">
        <v>2142</v>
      </c>
      <c r="F301" s="159"/>
      <c r="G301" s="160">
        <f t="shared" si="14"/>
        <v>0</v>
      </c>
    </row>
    <row r="302" spans="1:7" s="16" customFormat="1" ht="33.75" customHeight="1" x14ac:dyDescent="0.35">
      <c r="A302" s="112"/>
      <c r="B302" s="130" t="s">
        <v>609</v>
      </c>
      <c r="C302" s="131" t="s">
        <v>371</v>
      </c>
      <c r="D302" s="132" t="s">
        <v>140</v>
      </c>
      <c r="E302" s="133">
        <v>2</v>
      </c>
      <c r="F302" s="159"/>
      <c r="G302" s="160">
        <f t="shared" si="14"/>
        <v>0</v>
      </c>
    </row>
    <row r="303" spans="1:7" s="16" customFormat="1" ht="33.75" customHeight="1" x14ac:dyDescent="0.35">
      <c r="A303" s="112"/>
      <c r="B303" s="130" t="s">
        <v>610</v>
      </c>
      <c r="C303" s="131" t="s">
        <v>611</v>
      </c>
      <c r="D303" s="132" t="s">
        <v>412</v>
      </c>
      <c r="E303" s="133">
        <v>1</v>
      </c>
      <c r="F303" s="159"/>
      <c r="G303" s="160">
        <f t="shared" si="14"/>
        <v>0</v>
      </c>
    </row>
    <row r="304" spans="1:7" s="16" customFormat="1" ht="33.75" customHeight="1" x14ac:dyDescent="0.35">
      <c r="A304" s="112"/>
      <c r="B304" s="130" t="s">
        <v>612</v>
      </c>
      <c r="C304" s="131" t="s">
        <v>372</v>
      </c>
      <c r="D304" s="132" t="s">
        <v>412</v>
      </c>
      <c r="E304" s="133">
        <v>1</v>
      </c>
      <c r="F304" s="159"/>
      <c r="G304" s="160">
        <f t="shared" si="14"/>
        <v>0</v>
      </c>
    </row>
    <row r="305" spans="1:10" s="16" customFormat="1" ht="33.75" customHeight="1" thickBot="1" x14ac:dyDescent="0.4">
      <c r="A305" s="112"/>
      <c r="B305" s="130" t="s">
        <v>613</v>
      </c>
      <c r="C305" s="131" t="s">
        <v>373</v>
      </c>
      <c r="D305" s="132" t="s">
        <v>140</v>
      </c>
      <c r="E305" s="133">
        <v>2</v>
      </c>
      <c r="F305" s="161"/>
      <c r="G305" s="162">
        <f t="shared" si="14"/>
        <v>0</v>
      </c>
    </row>
    <row r="306" spans="1:10" s="16" customFormat="1" ht="33.75" customHeight="1" thickBot="1" x14ac:dyDescent="0.4">
      <c r="A306" s="157"/>
      <c r="B306" s="292" t="s">
        <v>855</v>
      </c>
      <c r="C306" s="293"/>
      <c r="D306" s="293"/>
      <c r="E306" s="293"/>
      <c r="F306" s="311">
        <f>SUM(G289:G296)+SUM(G298:G305)</f>
        <v>0</v>
      </c>
      <c r="G306" s="312"/>
      <c r="H306" s="158"/>
      <c r="I306" s="158"/>
      <c r="J306" s="158"/>
    </row>
    <row r="307" spans="1:10" s="16" customFormat="1" ht="33.75" customHeight="1" thickBot="1" x14ac:dyDescent="0.4">
      <c r="A307" s="112"/>
      <c r="B307" s="292" t="s">
        <v>374</v>
      </c>
      <c r="C307" s="293"/>
      <c r="D307" s="293"/>
      <c r="E307" s="293"/>
      <c r="F307" s="293"/>
      <c r="G307" s="294"/>
    </row>
    <row r="308" spans="1:10" s="16" customFormat="1" ht="33.75" customHeight="1" x14ac:dyDescent="0.35">
      <c r="A308" s="112"/>
      <c r="B308" s="130" t="s">
        <v>614</v>
      </c>
      <c r="C308" s="131" t="s">
        <v>375</v>
      </c>
      <c r="D308" s="132" t="s">
        <v>140</v>
      </c>
      <c r="E308" s="133">
        <v>1</v>
      </c>
      <c r="F308" s="159"/>
      <c r="G308" s="160">
        <f>E308*F308</f>
        <v>0</v>
      </c>
    </row>
    <row r="309" spans="1:10" s="16" customFormat="1" ht="33.75" customHeight="1" x14ac:dyDescent="0.35">
      <c r="A309" s="112"/>
      <c r="B309" s="130" t="s">
        <v>615</v>
      </c>
      <c r="C309" s="131" t="s">
        <v>376</v>
      </c>
      <c r="D309" s="132" t="s">
        <v>686</v>
      </c>
      <c r="E309" s="134">
        <v>1</v>
      </c>
      <c r="F309" s="159"/>
      <c r="G309" s="160">
        <f>E309*F309</f>
        <v>0</v>
      </c>
    </row>
    <row r="310" spans="1:10" s="16" customFormat="1" ht="33.75" customHeight="1" x14ac:dyDescent="0.35">
      <c r="A310" s="112"/>
      <c r="B310" s="136" t="s">
        <v>782</v>
      </c>
      <c r="C310" s="119" t="s">
        <v>771</v>
      </c>
      <c r="D310" s="118" t="s">
        <v>686</v>
      </c>
      <c r="E310" s="117">
        <v>0.25</v>
      </c>
      <c r="F310" s="295"/>
      <c r="G310" s="296"/>
    </row>
    <row r="311" spans="1:10" s="16" customFormat="1" ht="33.75" customHeight="1" x14ac:dyDescent="0.35">
      <c r="A311" s="112"/>
      <c r="B311" s="136" t="s">
        <v>781</v>
      </c>
      <c r="C311" s="119" t="s">
        <v>769</v>
      </c>
      <c r="D311" s="118" t="s">
        <v>686</v>
      </c>
      <c r="E311" s="117">
        <v>0.3</v>
      </c>
      <c r="F311" s="297"/>
      <c r="G311" s="298"/>
    </row>
    <row r="312" spans="1:10" s="16" customFormat="1" ht="33.75" customHeight="1" x14ac:dyDescent="0.35">
      <c r="A312" s="112"/>
      <c r="B312" s="136" t="s">
        <v>780</v>
      </c>
      <c r="C312" s="119" t="s">
        <v>767</v>
      </c>
      <c r="D312" s="118" t="s">
        <v>686</v>
      </c>
      <c r="E312" s="117">
        <v>0.45</v>
      </c>
      <c r="F312" s="299"/>
      <c r="G312" s="300"/>
    </row>
    <row r="313" spans="1:10" s="16" customFormat="1" ht="33.75" customHeight="1" x14ac:dyDescent="0.35">
      <c r="A313" s="112"/>
      <c r="B313" s="130" t="s">
        <v>616</v>
      </c>
      <c r="C313" s="131" t="s">
        <v>617</v>
      </c>
      <c r="D313" s="132" t="s">
        <v>686</v>
      </c>
      <c r="E313" s="134">
        <v>1</v>
      </c>
      <c r="F313" s="159"/>
      <c r="G313" s="160">
        <f>E313*F313</f>
        <v>0</v>
      </c>
    </row>
    <row r="314" spans="1:10" s="16" customFormat="1" ht="33.75" customHeight="1" x14ac:dyDescent="0.35">
      <c r="A314" s="112"/>
      <c r="B314" s="136" t="s">
        <v>779</v>
      </c>
      <c r="C314" s="119" t="s">
        <v>778</v>
      </c>
      <c r="D314" s="118" t="s">
        <v>686</v>
      </c>
      <c r="E314" s="117">
        <v>0.7</v>
      </c>
      <c r="F314" s="313"/>
      <c r="G314" s="314"/>
    </row>
    <row r="315" spans="1:10" s="16" customFormat="1" ht="46.5" x14ac:dyDescent="0.35">
      <c r="A315" s="112"/>
      <c r="B315" s="136" t="s">
        <v>777</v>
      </c>
      <c r="C315" s="119" t="s">
        <v>776</v>
      </c>
      <c r="D315" s="118" t="s">
        <v>686</v>
      </c>
      <c r="E315" s="117">
        <v>0.3</v>
      </c>
      <c r="F315" s="315"/>
      <c r="G315" s="316"/>
    </row>
    <row r="316" spans="1:10" s="16" customFormat="1" ht="33.75" customHeight="1" thickBot="1" x14ac:dyDescent="0.4">
      <c r="A316" s="112"/>
      <c r="B316" s="130" t="s">
        <v>618</v>
      </c>
      <c r="C316" s="131" t="s">
        <v>619</v>
      </c>
      <c r="D316" s="132" t="s">
        <v>686</v>
      </c>
      <c r="E316" s="134">
        <v>1</v>
      </c>
      <c r="F316" s="161"/>
      <c r="G316" s="162">
        <f>E316*F316</f>
        <v>0</v>
      </c>
    </row>
    <row r="317" spans="1:10" s="16" customFormat="1" ht="33.75" customHeight="1" thickBot="1" x14ac:dyDescent="0.4">
      <c r="A317" s="157"/>
      <c r="B317" s="292" t="s">
        <v>856</v>
      </c>
      <c r="C317" s="293"/>
      <c r="D317" s="293"/>
      <c r="E317" s="293"/>
      <c r="F317" s="311">
        <f>G308+G309+G313+G316</f>
        <v>0</v>
      </c>
      <c r="G317" s="312"/>
      <c r="H317" s="158"/>
      <c r="I317" s="158"/>
      <c r="J317" s="158"/>
    </row>
    <row r="318" spans="1:10" s="16" customFormat="1" ht="33.75" customHeight="1" thickBot="1" x14ac:dyDescent="0.4">
      <c r="A318" s="112"/>
      <c r="B318" s="292" t="s">
        <v>377</v>
      </c>
      <c r="C318" s="293"/>
      <c r="D318" s="293"/>
      <c r="E318" s="293"/>
      <c r="F318" s="293"/>
      <c r="G318" s="294"/>
    </row>
    <row r="319" spans="1:10" s="16" customFormat="1" ht="33.75" customHeight="1" x14ac:dyDescent="0.35">
      <c r="A319" s="112"/>
      <c r="B319" s="130" t="s">
        <v>620</v>
      </c>
      <c r="C319" s="131" t="s">
        <v>378</v>
      </c>
      <c r="D319" s="132" t="s">
        <v>686</v>
      </c>
      <c r="E319" s="134">
        <v>1</v>
      </c>
      <c r="F319" s="159"/>
      <c r="G319" s="160">
        <f>E319*F319</f>
        <v>0</v>
      </c>
    </row>
    <row r="320" spans="1:10" s="16" customFormat="1" ht="33.75" customHeight="1" x14ac:dyDescent="0.35">
      <c r="A320" s="112"/>
      <c r="B320" s="136" t="s">
        <v>775</v>
      </c>
      <c r="C320" s="119" t="s">
        <v>771</v>
      </c>
      <c r="D320" s="118" t="s">
        <v>686</v>
      </c>
      <c r="E320" s="117">
        <v>0.1</v>
      </c>
      <c r="F320" s="295"/>
      <c r="G320" s="296"/>
    </row>
    <row r="321" spans="1:10" s="16" customFormat="1" ht="33.75" customHeight="1" x14ac:dyDescent="0.35">
      <c r="A321" s="112"/>
      <c r="B321" s="136" t="s">
        <v>774</v>
      </c>
      <c r="C321" s="119" t="s">
        <v>769</v>
      </c>
      <c r="D321" s="118" t="s">
        <v>686</v>
      </c>
      <c r="E321" s="117">
        <v>0.6</v>
      </c>
      <c r="F321" s="297"/>
      <c r="G321" s="298"/>
    </row>
    <row r="322" spans="1:10" s="16" customFormat="1" ht="33.75" customHeight="1" x14ac:dyDescent="0.35">
      <c r="A322" s="112"/>
      <c r="B322" s="136" t="s">
        <v>773</v>
      </c>
      <c r="C322" s="119" t="s">
        <v>767</v>
      </c>
      <c r="D322" s="118" t="s">
        <v>686</v>
      </c>
      <c r="E322" s="117">
        <v>0.3</v>
      </c>
      <c r="F322" s="299"/>
      <c r="G322" s="300"/>
    </row>
    <row r="323" spans="1:10" s="16" customFormat="1" ht="33.75" customHeight="1" thickBot="1" x14ac:dyDescent="0.4">
      <c r="A323" s="112"/>
      <c r="B323" s="130" t="s">
        <v>621</v>
      </c>
      <c r="C323" s="131" t="s">
        <v>622</v>
      </c>
      <c r="D323" s="132" t="s">
        <v>686</v>
      </c>
      <c r="E323" s="134">
        <v>1</v>
      </c>
      <c r="F323" s="161"/>
      <c r="G323" s="162">
        <f>E323*F323</f>
        <v>0</v>
      </c>
    </row>
    <row r="324" spans="1:10" s="16" customFormat="1" ht="33.75" customHeight="1" thickBot="1" x14ac:dyDescent="0.4">
      <c r="A324" s="157"/>
      <c r="B324" s="292" t="s">
        <v>857</v>
      </c>
      <c r="C324" s="293"/>
      <c r="D324" s="293"/>
      <c r="E324" s="293"/>
      <c r="F324" s="311">
        <f>G319+G323</f>
        <v>0</v>
      </c>
      <c r="G324" s="312"/>
      <c r="H324" s="158"/>
      <c r="I324" s="158"/>
      <c r="J324" s="158"/>
    </row>
    <row r="325" spans="1:10" s="16" customFormat="1" ht="33.75" customHeight="1" thickBot="1" x14ac:dyDescent="0.4">
      <c r="A325" s="112"/>
      <c r="B325" s="292" t="s">
        <v>379</v>
      </c>
      <c r="C325" s="293"/>
      <c r="D325" s="293"/>
      <c r="E325" s="293"/>
      <c r="F325" s="293"/>
      <c r="G325" s="294"/>
    </row>
    <row r="326" spans="1:10" s="16" customFormat="1" ht="33.75" customHeight="1" x14ac:dyDescent="0.35">
      <c r="A326" s="112"/>
      <c r="B326" s="130" t="s">
        <v>623</v>
      </c>
      <c r="C326" s="131" t="s">
        <v>380</v>
      </c>
      <c r="D326" s="132" t="s">
        <v>686</v>
      </c>
      <c r="E326" s="133">
        <v>1</v>
      </c>
      <c r="F326" s="159"/>
      <c r="G326" s="160">
        <f>E326*F326</f>
        <v>0</v>
      </c>
    </row>
    <row r="327" spans="1:10" s="16" customFormat="1" ht="33.75" customHeight="1" x14ac:dyDescent="0.35">
      <c r="A327" s="112"/>
      <c r="B327" s="136" t="s">
        <v>772</v>
      </c>
      <c r="C327" s="119" t="s">
        <v>771</v>
      </c>
      <c r="D327" s="118" t="s">
        <v>686</v>
      </c>
      <c r="E327" s="117">
        <v>0.1</v>
      </c>
      <c r="F327" s="295"/>
      <c r="G327" s="296"/>
    </row>
    <row r="328" spans="1:10" s="16" customFormat="1" ht="33.75" customHeight="1" x14ac:dyDescent="0.35">
      <c r="A328" s="112"/>
      <c r="B328" s="136" t="s">
        <v>770</v>
      </c>
      <c r="C328" s="119" t="s">
        <v>769</v>
      </c>
      <c r="D328" s="118" t="s">
        <v>686</v>
      </c>
      <c r="E328" s="117">
        <v>0.5</v>
      </c>
      <c r="F328" s="297"/>
      <c r="G328" s="298"/>
    </row>
    <row r="329" spans="1:10" s="16" customFormat="1" ht="33.75" customHeight="1" x14ac:dyDescent="0.35">
      <c r="A329" s="112"/>
      <c r="B329" s="136" t="s">
        <v>768</v>
      </c>
      <c r="C329" s="119" t="s">
        <v>767</v>
      </c>
      <c r="D329" s="118" t="s">
        <v>686</v>
      </c>
      <c r="E329" s="117">
        <v>0.4</v>
      </c>
      <c r="F329" s="299"/>
      <c r="G329" s="300"/>
    </row>
    <row r="330" spans="1:10" s="16" customFormat="1" ht="33.75" customHeight="1" thickBot="1" x14ac:dyDescent="0.4">
      <c r="A330" s="112"/>
      <c r="B330" s="130" t="s">
        <v>624</v>
      </c>
      <c r="C330" s="131" t="s">
        <v>625</v>
      </c>
      <c r="D330" s="132" t="s">
        <v>686</v>
      </c>
      <c r="E330" s="133">
        <v>1</v>
      </c>
      <c r="F330" s="161"/>
      <c r="G330" s="162">
        <f>E330*F330</f>
        <v>0</v>
      </c>
    </row>
    <row r="331" spans="1:10" s="16" customFormat="1" ht="33.75" customHeight="1" thickBot="1" x14ac:dyDescent="0.4">
      <c r="A331" s="157"/>
      <c r="B331" s="292" t="s">
        <v>858</v>
      </c>
      <c r="C331" s="293"/>
      <c r="D331" s="293"/>
      <c r="E331" s="293"/>
      <c r="F331" s="311">
        <f>G326+G330</f>
        <v>0</v>
      </c>
      <c r="G331" s="312"/>
      <c r="H331" s="158"/>
      <c r="I331" s="158"/>
      <c r="J331" s="158"/>
    </row>
    <row r="332" spans="1:10" s="16" customFormat="1" ht="33.75" customHeight="1" thickBot="1" x14ac:dyDescent="0.4">
      <c r="A332" s="112"/>
      <c r="B332" s="292" t="s">
        <v>626</v>
      </c>
      <c r="C332" s="293"/>
      <c r="D332" s="293"/>
      <c r="E332" s="293"/>
      <c r="F332" s="293"/>
      <c r="G332" s="294"/>
    </row>
    <row r="333" spans="1:10" s="16" customFormat="1" ht="33.75" customHeight="1" x14ac:dyDescent="0.35">
      <c r="A333" s="112"/>
      <c r="B333" s="130" t="s">
        <v>627</v>
      </c>
      <c r="C333" s="131" t="s">
        <v>628</v>
      </c>
      <c r="D333" s="132" t="s">
        <v>78</v>
      </c>
      <c r="E333" s="133">
        <v>3</v>
      </c>
      <c r="F333" s="159"/>
      <c r="G333" s="160">
        <f>E333*F333</f>
        <v>0</v>
      </c>
    </row>
    <row r="334" spans="1:10" s="16" customFormat="1" ht="33.75" customHeight="1" x14ac:dyDescent="0.35">
      <c r="A334" s="112"/>
      <c r="B334" s="130" t="s">
        <v>629</v>
      </c>
      <c r="C334" s="131" t="s">
        <v>630</v>
      </c>
      <c r="D334" s="132" t="s">
        <v>78</v>
      </c>
      <c r="E334" s="133">
        <v>3</v>
      </c>
      <c r="F334" s="159"/>
      <c r="G334" s="160">
        <f>E334*F334</f>
        <v>0</v>
      </c>
    </row>
    <row r="335" spans="1:10" s="16" customFormat="1" ht="33.75" customHeight="1" thickBot="1" x14ac:dyDescent="0.4">
      <c r="A335" s="112"/>
      <c r="B335" s="130" t="s">
        <v>631</v>
      </c>
      <c r="C335" s="131" t="s">
        <v>381</v>
      </c>
      <c r="D335" s="132" t="s">
        <v>140</v>
      </c>
      <c r="E335" s="133">
        <v>6</v>
      </c>
      <c r="F335" s="161"/>
      <c r="G335" s="162">
        <f>E335*F335</f>
        <v>0</v>
      </c>
    </row>
    <row r="336" spans="1:10" s="16" customFormat="1" ht="33.75" customHeight="1" thickBot="1" x14ac:dyDescent="0.4">
      <c r="A336" s="157"/>
      <c r="B336" s="292" t="s">
        <v>859</v>
      </c>
      <c r="C336" s="293"/>
      <c r="D336" s="293"/>
      <c r="E336" s="293"/>
      <c r="F336" s="311">
        <f>SUM(G333:G335)</f>
        <v>0</v>
      </c>
      <c r="G336" s="312"/>
      <c r="H336" s="158"/>
      <c r="I336" s="158"/>
      <c r="J336" s="158"/>
    </row>
    <row r="337" spans="1:10" s="16" customFormat="1" ht="33.75" customHeight="1" thickBot="1" x14ac:dyDescent="0.4">
      <c r="A337" s="112"/>
      <c r="B337" s="292" t="s">
        <v>382</v>
      </c>
      <c r="C337" s="293"/>
      <c r="D337" s="293"/>
      <c r="E337" s="293"/>
      <c r="F337" s="293"/>
      <c r="G337" s="294"/>
    </row>
    <row r="338" spans="1:10" s="16" customFormat="1" ht="33.75" customHeight="1" x14ac:dyDescent="0.35">
      <c r="A338" s="112"/>
      <c r="B338" s="130" t="s">
        <v>632</v>
      </c>
      <c r="C338" s="131" t="s">
        <v>383</v>
      </c>
      <c r="D338" s="132" t="s">
        <v>78</v>
      </c>
      <c r="E338" s="133">
        <v>15</v>
      </c>
      <c r="F338" s="159"/>
      <c r="G338" s="160">
        <f>E338*F338</f>
        <v>0</v>
      </c>
    </row>
    <row r="339" spans="1:10" s="16" customFormat="1" ht="33.75" customHeight="1" thickBot="1" x14ac:dyDescent="0.4">
      <c r="A339" s="112"/>
      <c r="B339" s="130" t="s">
        <v>633</v>
      </c>
      <c r="C339" s="131" t="s">
        <v>384</v>
      </c>
      <c r="D339" s="132" t="s">
        <v>140</v>
      </c>
      <c r="E339" s="133">
        <v>15</v>
      </c>
      <c r="F339" s="161"/>
      <c r="G339" s="162">
        <f>E339*F339</f>
        <v>0</v>
      </c>
    </row>
    <row r="340" spans="1:10" s="16" customFormat="1" ht="33.75" customHeight="1" thickBot="1" x14ac:dyDescent="0.4">
      <c r="A340" s="157"/>
      <c r="B340" s="292" t="s">
        <v>860</v>
      </c>
      <c r="C340" s="293"/>
      <c r="D340" s="293"/>
      <c r="E340" s="293"/>
      <c r="F340" s="311">
        <f>SUM(G338:G339)</f>
        <v>0</v>
      </c>
      <c r="G340" s="312"/>
      <c r="H340" s="158"/>
      <c r="I340" s="158"/>
      <c r="J340" s="158"/>
    </row>
    <row r="341" spans="1:10" s="16" customFormat="1" ht="33.75" customHeight="1" thickBot="1" x14ac:dyDescent="0.4">
      <c r="A341" s="112"/>
      <c r="B341" s="292" t="s">
        <v>385</v>
      </c>
      <c r="C341" s="293"/>
      <c r="D341" s="293"/>
      <c r="E341" s="293"/>
      <c r="F341" s="293"/>
      <c r="G341" s="294"/>
    </row>
    <row r="342" spans="1:10" s="16" customFormat="1" ht="33.75" customHeight="1" x14ac:dyDescent="0.35">
      <c r="A342" s="112"/>
      <c r="B342" s="130" t="s">
        <v>634</v>
      </c>
      <c r="C342" s="131" t="s">
        <v>386</v>
      </c>
      <c r="D342" s="132" t="s">
        <v>78</v>
      </c>
      <c r="E342" s="133">
        <v>2</v>
      </c>
      <c r="F342" s="159"/>
      <c r="G342" s="160">
        <f>E342*F342</f>
        <v>0</v>
      </c>
    </row>
    <row r="343" spans="1:10" s="16" customFormat="1" ht="33.75" customHeight="1" thickBot="1" x14ac:dyDescent="0.4">
      <c r="A343" s="112"/>
      <c r="B343" s="130" t="s">
        <v>635</v>
      </c>
      <c r="C343" s="131" t="s">
        <v>381</v>
      </c>
      <c r="D343" s="132" t="s">
        <v>140</v>
      </c>
      <c r="E343" s="133">
        <v>2</v>
      </c>
      <c r="F343" s="161"/>
      <c r="G343" s="162">
        <f>E343*F343</f>
        <v>0</v>
      </c>
    </row>
    <row r="344" spans="1:10" s="16" customFormat="1" ht="33.75" customHeight="1" thickBot="1" x14ac:dyDescent="0.4">
      <c r="A344" s="157"/>
      <c r="B344" s="292" t="s">
        <v>861</v>
      </c>
      <c r="C344" s="293"/>
      <c r="D344" s="293"/>
      <c r="E344" s="293"/>
      <c r="F344" s="311">
        <f>SUM(G342:G343)</f>
        <v>0</v>
      </c>
      <c r="G344" s="312"/>
      <c r="H344" s="158"/>
      <c r="I344" s="158"/>
      <c r="J344" s="158"/>
    </row>
    <row r="345" spans="1:10" s="16" customFormat="1" ht="33.75" customHeight="1" thickBot="1" x14ac:dyDescent="0.4">
      <c r="A345" s="112"/>
      <c r="B345" s="292" t="s">
        <v>387</v>
      </c>
      <c r="C345" s="293"/>
      <c r="D345" s="293"/>
      <c r="E345" s="293"/>
      <c r="F345" s="293"/>
      <c r="G345" s="294"/>
    </row>
    <row r="346" spans="1:10" s="16" customFormat="1" ht="33.75" customHeight="1" x14ac:dyDescent="0.35">
      <c r="A346" s="112"/>
      <c r="B346" s="130" t="s">
        <v>636</v>
      </c>
      <c r="C346" s="131" t="s">
        <v>674</v>
      </c>
      <c r="D346" s="132" t="s">
        <v>140</v>
      </c>
      <c r="E346" s="133">
        <v>5</v>
      </c>
      <c r="F346" s="159"/>
      <c r="G346" s="160">
        <f>E346*F346</f>
        <v>0</v>
      </c>
    </row>
    <row r="347" spans="1:10" s="16" customFormat="1" ht="33.75" customHeight="1" x14ac:dyDescent="0.35">
      <c r="A347" s="112"/>
      <c r="B347" s="130" t="s">
        <v>637</v>
      </c>
      <c r="C347" s="131" t="s">
        <v>388</v>
      </c>
      <c r="D347" s="132" t="s">
        <v>140</v>
      </c>
      <c r="E347" s="133">
        <v>5</v>
      </c>
      <c r="F347" s="159"/>
      <c r="G347" s="160">
        <f>E347*F347</f>
        <v>0</v>
      </c>
    </row>
    <row r="348" spans="1:10" s="16" customFormat="1" ht="33.75" customHeight="1" x14ac:dyDescent="0.35">
      <c r="A348" s="112"/>
      <c r="B348" s="130" t="s">
        <v>638</v>
      </c>
      <c r="C348" s="131" t="s">
        <v>389</v>
      </c>
      <c r="D348" s="132" t="s">
        <v>390</v>
      </c>
      <c r="E348" s="133">
        <v>5</v>
      </c>
      <c r="F348" s="159"/>
      <c r="G348" s="160">
        <f>E348*F348</f>
        <v>0</v>
      </c>
    </row>
    <row r="349" spans="1:10" s="16" customFormat="1" ht="33.75" customHeight="1" x14ac:dyDescent="0.35">
      <c r="A349" s="112"/>
      <c r="B349" s="130" t="s">
        <v>639</v>
      </c>
      <c r="C349" s="131" t="s">
        <v>391</v>
      </c>
      <c r="D349" s="132" t="s">
        <v>392</v>
      </c>
      <c r="E349" s="133">
        <v>30</v>
      </c>
      <c r="F349" s="159"/>
      <c r="G349" s="160">
        <f>E349*F349</f>
        <v>0</v>
      </c>
    </row>
    <row r="350" spans="1:10" s="16" customFormat="1" ht="33.75" customHeight="1" thickBot="1" x14ac:dyDescent="0.4">
      <c r="A350" s="112"/>
      <c r="B350" s="130" t="s">
        <v>640</v>
      </c>
      <c r="C350" s="131" t="s">
        <v>393</v>
      </c>
      <c r="D350" s="132" t="s">
        <v>140</v>
      </c>
      <c r="E350" s="133">
        <v>5</v>
      </c>
      <c r="F350" s="159"/>
      <c r="G350" s="160">
        <f>E350*F350</f>
        <v>0</v>
      </c>
    </row>
    <row r="351" spans="1:10" s="16" customFormat="1" ht="33.75" customHeight="1" thickBot="1" x14ac:dyDescent="0.4">
      <c r="A351" s="112"/>
      <c r="B351" s="165" t="s">
        <v>641</v>
      </c>
      <c r="C351" s="286" t="s">
        <v>766</v>
      </c>
      <c r="D351" s="287"/>
      <c r="E351" s="287"/>
      <c r="F351" s="287"/>
      <c r="G351" s="288"/>
    </row>
    <row r="352" spans="1:10" s="16" customFormat="1" ht="36" customHeight="1" x14ac:dyDescent="0.35">
      <c r="A352" s="112"/>
      <c r="B352" s="130" t="s">
        <v>642</v>
      </c>
      <c r="C352" s="131" t="s">
        <v>765</v>
      </c>
      <c r="D352" s="132" t="s">
        <v>140</v>
      </c>
      <c r="E352" s="133">
        <v>2</v>
      </c>
      <c r="F352" s="159"/>
      <c r="G352" s="160">
        <f>E352*F352</f>
        <v>0</v>
      </c>
    </row>
    <row r="353" spans="1:10" s="16" customFormat="1" ht="36" customHeight="1" x14ac:dyDescent="0.35">
      <c r="A353" s="112"/>
      <c r="B353" s="130" t="s">
        <v>643</v>
      </c>
      <c r="C353" s="131" t="s">
        <v>764</v>
      </c>
      <c r="D353" s="132" t="s">
        <v>140</v>
      </c>
      <c r="E353" s="133">
        <v>1</v>
      </c>
      <c r="F353" s="159"/>
      <c r="G353" s="160">
        <f>E353*F353</f>
        <v>0</v>
      </c>
    </row>
    <row r="354" spans="1:10" s="16" customFormat="1" ht="51" customHeight="1" x14ac:dyDescent="0.35">
      <c r="A354" s="112"/>
      <c r="B354" s="130" t="s">
        <v>644</v>
      </c>
      <c r="C354" s="131" t="s">
        <v>763</v>
      </c>
      <c r="D354" s="132" t="s">
        <v>140</v>
      </c>
      <c r="E354" s="133">
        <v>11</v>
      </c>
      <c r="F354" s="159"/>
      <c r="G354" s="160">
        <f>E354*F354</f>
        <v>0</v>
      </c>
    </row>
    <row r="355" spans="1:10" s="16" customFormat="1" ht="33.75" customHeight="1" x14ac:dyDescent="0.35">
      <c r="A355" s="112"/>
      <c r="B355" s="130" t="s">
        <v>645</v>
      </c>
      <c r="C355" s="131" t="s">
        <v>762</v>
      </c>
      <c r="D355" s="132" t="s">
        <v>140</v>
      </c>
      <c r="E355" s="133">
        <v>1</v>
      </c>
      <c r="F355" s="159"/>
      <c r="G355" s="160">
        <f>E355*F355</f>
        <v>0</v>
      </c>
    </row>
    <row r="356" spans="1:10" s="16" customFormat="1" ht="33.75" customHeight="1" thickBot="1" x14ac:dyDescent="0.4">
      <c r="A356" s="112"/>
      <c r="B356" s="130" t="s">
        <v>761</v>
      </c>
      <c r="C356" s="131" t="s">
        <v>760</v>
      </c>
      <c r="D356" s="132" t="s">
        <v>140</v>
      </c>
      <c r="E356" s="133">
        <v>1</v>
      </c>
      <c r="F356" s="159"/>
      <c r="G356" s="160">
        <f>E356*F356</f>
        <v>0</v>
      </c>
    </row>
    <row r="357" spans="1:10" s="16" customFormat="1" ht="33.75" customHeight="1" thickBot="1" x14ac:dyDescent="0.4">
      <c r="A357" s="112"/>
      <c r="B357" s="165" t="s">
        <v>646</v>
      </c>
      <c r="C357" s="286" t="s">
        <v>759</v>
      </c>
      <c r="D357" s="287"/>
      <c r="E357" s="287"/>
      <c r="F357" s="287"/>
      <c r="G357" s="288"/>
    </row>
    <row r="358" spans="1:10" s="16" customFormat="1" ht="33.75" customHeight="1" x14ac:dyDescent="0.35">
      <c r="A358" s="112"/>
      <c r="B358" s="130" t="s">
        <v>758</v>
      </c>
      <c r="C358" s="131" t="s">
        <v>757</v>
      </c>
      <c r="D358" s="132" t="s">
        <v>140</v>
      </c>
      <c r="E358" s="133">
        <v>1</v>
      </c>
      <c r="F358" s="159"/>
      <c r="G358" s="160">
        <f t="shared" ref="G358:G366" si="15">E358*F358</f>
        <v>0</v>
      </c>
    </row>
    <row r="359" spans="1:10" s="16" customFormat="1" ht="33.75" customHeight="1" x14ac:dyDescent="0.35">
      <c r="A359" s="112"/>
      <c r="B359" s="130" t="s">
        <v>756</v>
      </c>
      <c r="C359" s="131" t="s">
        <v>755</v>
      </c>
      <c r="D359" s="132" t="s">
        <v>140</v>
      </c>
      <c r="E359" s="133">
        <v>1</v>
      </c>
      <c r="F359" s="159"/>
      <c r="G359" s="160">
        <f t="shared" si="15"/>
        <v>0</v>
      </c>
    </row>
    <row r="360" spans="1:10" s="16" customFormat="1" ht="33.75" customHeight="1" x14ac:dyDescent="0.35">
      <c r="A360" s="112"/>
      <c r="B360" s="130" t="s">
        <v>754</v>
      </c>
      <c r="C360" s="131" t="s">
        <v>753</v>
      </c>
      <c r="D360" s="132" t="s">
        <v>140</v>
      </c>
      <c r="E360" s="133">
        <v>3</v>
      </c>
      <c r="F360" s="159"/>
      <c r="G360" s="160">
        <f t="shared" si="15"/>
        <v>0</v>
      </c>
    </row>
    <row r="361" spans="1:10" s="16" customFormat="1" ht="33.75" customHeight="1" x14ac:dyDescent="0.35">
      <c r="A361" s="112"/>
      <c r="B361" s="130" t="s">
        <v>647</v>
      </c>
      <c r="C361" s="131" t="s">
        <v>394</v>
      </c>
      <c r="D361" s="132" t="s">
        <v>140</v>
      </c>
      <c r="E361" s="133">
        <v>2</v>
      </c>
      <c r="F361" s="159"/>
      <c r="G361" s="160">
        <f t="shared" si="15"/>
        <v>0</v>
      </c>
    </row>
    <row r="362" spans="1:10" s="16" customFormat="1" ht="33.75" customHeight="1" x14ac:dyDescent="0.35">
      <c r="A362" s="112"/>
      <c r="B362" s="130" t="s">
        <v>648</v>
      </c>
      <c r="C362" s="131" t="s">
        <v>395</v>
      </c>
      <c r="D362" s="132" t="s">
        <v>140</v>
      </c>
      <c r="E362" s="133">
        <v>1</v>
      </c>
      <c r="F362" s="159"/>
      <c r="G362" s="160">
        <f t="shared" si="15"/>
        <v>0</v>
      </c>
    </row>
    <row r="363" spans="1:10" s="16" customFormat="1" ht="33.75" customHeight="1" x14ac:dyDescent="0.35">
      <c r="A363" s="112"/>
      <c r="B363" s="130" t="s">
        <v>649</v>
      </c>
      <c r="C363" s="131" t="s">
        <v>396</v>
      </c>
      <c r="D363" s="132" t="s">
        <v>10</v>
      </c>
      <c r="E363" s="133">
        <v>750</v>
      </c>
      <c r="F363" s="159"/>
      <c r="G363" s="160">
        <f t="shared" si="15"/>
        <v>0</v>
      </c>
    </row>
    <row r="364" spans="1:10" s="16" customFormat="1" ht="33.75" customHeight="1" x14ac:dyDescent="0.35">
      <c r="A364" s="112"/>
      <c r="B364" s="130" t="s">
        <v>650</v>
      </c>
      <c r="C364" s="131" t="s">
        <v>397</v>
      </c>
      <c r="D364" s="132" t="s">
        <v>10</v>
      </c>
      <c r="E364" s="133">
        <v>4254</v>
      </c>
      <c r="F364" s="159"/>
      <c r="G364" s="160">
        <f t="shared" si="15"/>
        <v>0</v>
      </c>
    </row>
    <row r="365" spans="1:10" s="16" customFormat="1" ht="33.75" customHeight="1" x14ac:dyDescent="0.35">
      <c r="A365" s="112"/>
      <c r="B365" s="130" t="s">
        <v>651</v>
      </c>
      <c r="C365" s="131" t="s">
        <v>398</v>
      </c>
      <c r="D365" s="132" t="s">
        <v>140</v>
      </c>
      <c r="E365" s="133">
        <v>6</v>
      </c>
      <c r="F365" s="159"/>
      <c r="G365" s="160">
        <f t="shared" si="15"/>
        <v>0</v>
      </c>
    </row>
    <row r="366" spans="1:10" s="16" customFormat="1" ht="33.75" customHeight="1" thickBot="1" x14ac:dyDescent="0.4">
      <c r="A366" s="112"/>
      <c r="B366" s="130" t="s">
        <v>752</v>
      </c>
      <c r="C366" s="131" t="s">
        <v>399</v>
      </c>
      <c r="D366" s="132" t="s">
        <v>140</v>
      </c>
      <c r="E366" s="133">
        <v>48</v>
      </c>
      <c r="F366" s="161"/>
      <c r="G366" s="162">
        <f t="shared" si="15"/>
        <v>0</v>
      </c>
    </row>
    <row r="367" spans="1:10" s="16" customFormat="1" ht="33.75" customHeight="1" thickBot="1" x14ac:dyDescent="0.4">
      <c r="A367" s="157"/>
      <c r="B367" s="292" t="s">
        <v>862</v>
      </c>
      <c r="C367" s="293"/>
      <c r="D367" s="293"/>
      <c r="E367" s="293"/>
      <c r="F367" s="311">
        <f>SUM(G346:G350)+SUM(G352:G356)+SUM(G358:G366)</f>
        <v>0</v>
      </c>
      <c r="G367" s="312"/>
      <c r="H367" s="158"/>
      <c r="I367" s="158"/>
      <c r="J367" s="158"/>
    </row>
    <row r="368" spans="1:10" s="16" customFormat="1" ht="33.75" customHeight="1" thickBot="1" x14ac:dyDescent="0.4">
      <c r="A368" s="112"/>
      <c r="B368" s="308" t="s">
        <v>400</v>
      </c>
      <c r="C368" s="309"/>
      <c r="D368" s="309"/>
      <c r="E368" s="309"/>
      <c r="F368" s="319"/>
      <c r="G368" s="320"/>
    </row>
    <row r="369" spans="1:10" s="16" customFormat="1" ht="33.75" customHeight="1" thickBot="1" x14ac:dyDescent="0.4">
      <c r="A369" s="112"/>
      <c r="B369" s="165" t="s">
        <v>652</v>
      </c>
      <c r="C369" s="286" t="s">
        <v>401</v>
      </c>
      <c r="D369" s="287"/>
      <c r="E369" s="287"/>
      <c r="F369" s="287"/>
      <c r="G369" s="288">
        <v>0</v>
      </c>
    </row>
    <row r="370" spans="1:10" s="16" customFormat="1" ht="33.75" customHeight="1" x14ac:dyDescent="0.35">
      <c r="A370" s="112"/>
      <c r="B370" s="130" t="s">
        <v>653</v>
      </c>
      <c r="C370" s="131" t="s">
        <v>402</v>
      </c>
      <c r="D370" s="132" t="s">
        <v>140</v>
      </c>
      <c r="E370" s="133">
        <v>1</v>
      </c>
      <c r="F370" s="159"/>
      <c r="G370" s="160">
        <f>E370*F370</f>
        <v>0</v>
      </c>
    </row>
    <row r="371" spans="1:10" s="16" customFormat="1" ht="33.75" customHeight="1" x14ac:dyDescent="0.35">
      <c r="A371" s="112"/>
      <c r="B371" s="130" t="s">
        <v>654</v>
      </c>
      <c r="C371" s="131" t="s">
        <v>403</v>
      </c>
      <c r="D371" s="132" t="s">
        <v>140</v>
      </c>
      <c r="E371" s="133">
        <v>1</v>
      </c>
      <c r="F371" s="159"/>
      <c r="G371" s="160">
        <f>E371*F371</f>
        <v>0</v>
      </c>
    </row>
    <row r="372" spans="1:10" ht="33.75" customHeight="1" thickBot="1" x14ac:dyDescent="0.4">
      <c r="A372" s="112"/>
      <c r="B372" s="130" t="s">
        <v>655</v>
      </c>
      <c r="C372" s="131" t="s">
        <v>404</v>
      </c>
      <c r="D372" s="132" t="s">
        <v>140</v>
      </c>
      <c r="E372" s="133">
        <v>1</v>
      </c>
      <c r="F372" s="159"/>
      <c r="G372" s="160">
        <f>E372*F372</f>
        <v>0</v>
      </c>
    </row>
    <row r="373" spans="1:10" ht="33.75" customHeight="1" thickBot="1" x14ac:dyDescent="0.4">
      <c r="A373" s="112"/>
      <c r="B373" s="165" t="s">
        <v>656</v>
      </c>
      <c r="C373" s="286" t="s">
        <v>405</v>
      </c>
      <c r="D373" s="287"/>
      <c r="E373" s="287"/>
      <c r="F373" s="287"/>
      <c r="G373" s="288">
        <v>0</v>
      </c>
    </row>
    <row r="374" spans="1:10" s="16" customFormat="1" ht="33.75" customHeight="1" x14ac:dyDescent="0.35">
      <c r="A374" s="1"/>
      <c r="B374" s="130" t="s">
        <v>657</v>
      </c>
      <c r="C374" s="131" t="s">
        <v>406</v>
      </c>
      <c r="D374" s="132" t="s">
        <v>140</v>
      </c>
      <c r="E374" s="133">
        <v>1</v>
      </c>
      <c r="F374" s="159"/>
      <c r="G374" s="160">
        <f>E374*F374</f>
        <v>0</v>
      </c>
      <c r="I374" s="1"/>
      <c r="J374" s="1"/>
    </row>
    <row r="375" spans="1:10" s="16" customFormat="1" ht="33.75" customHeight="1" x14ac:dyDescent="0.35">
      <c r="A375" s="1"/>
      <c r="B375" s="130" t="s">
        <v>658</v>
      </c>
      <c r="C375" s="131" t="s">
        <v>407</v>
      </c>
      <c r="D375" s="132" t="s">
        <v>140</v>
      </c>
      <c r="E375" s="133">
        <v>1</v>
      </c>
      <c r="F375" s="159"/>
      <c r="G375" s="160">
        <f>E375*F375</f>
        <v>0</v>
      </c>
      <c r="I375" s="1"/>
      <c r="J375" s="1"/>
    </row>
    <row r="376" spans="1:10" s="16" customFormat="1" ht="33.75" customHeight="1" thickBot="1" x14ac:dyDescent="0.4">
      <c r="A376" s="1"/>
      <c r="B376" s="130" t="s">
        <v>659</v>
      </c>
      <c r="C376" s="131" t="s">
        <v>408</v>
      </c>
      <c r="D376" s="132" t="s">
        <v>140</v>
      </c>
      <c r="E376" s="133">
        <v>15</v>
      </c>
      <c r="F376" s="159"/>
      <c r="G376" s="160">
        <f>E376*F376</f>
        <v>0</v>
      </c>
      <c r="I376" s="1"/>
      <c r="J376" s="1"/>
    </row>
    <row r="377" spans="1:10" s="16" customFormat="1" ht="33.75" customHeight="1" thickBot="1" x14ac:dyDescent="0.4">
      <c r="A377" s="1"/>
      <c r="B377" s="165" t="s">
        <v>660</v>
      </c>
      <c r="C377" s="286" t="s">
        <v>409</v>
      </c>
      <c r="D377" s="287"/>
      <c r="E377" s="287"/>
      <c r="F377" s="287"/>
      <c r="G377" s="288">
        <v>0</v>
      </c>
      <c r="I377" s="1"/>
      <c r="J377" s="1"/>
    </row>
    <row r="378" spans="1:10" s="16" customFormat="1" ht="33.75" customHeight="1" x14ac:dyDescent="0.35">
      <c r="A378" s="1"/>
      <c r="B378" s="130" t="s">
        <v>661</v>
      </c>
      <c r="C378" s="131" t="s">
        <v>410</v>
      </c>
      <c r="D378" s="132" t="s">
        <v>140</v>
      </c>
      <c r="E378" s="133">
        <v>1</v>
      </c>
      <c r="F378" s="159"/>
      <c r="G378" s="160">
        <f>E378*F378</f>
        <v>0</v>
      </c>
      <c r="I378" s="1"/>
      <c r="J378" s="1"/>
    </row>
    <row r="379" spans="1:10" s="16" customFormat="1" ht="33.75" customHeight="1" x14ac:dyDescent="0.35">
      <c r="A379" s="1"/>
      <c r="B379" s="130" t="s">
        <v>662</v>
      </c>
      <c r="C379" s="131" t="s">
        <v>411</v>
      </c>
      <c r="D379" s="132" t="s">
        <v>140</v>
      </c>
      <c r="E379" s="133">
        <v>1</v>
      </c>
      <c r="F379" s="159"/>
      <c r="G379" s="160">
        <f>E379*F379</f>
        <v>0</v>
      </c>
      <c r="I379" s="1"/>
      <c r="J379" s="1"/>
    </row>
    <row r="380" spans="1:10" s="16" customFormat="1" ht="33.75" customHeight="1" thickBot="1" x14ac:dyDescent="0.4">
      <c r="A380" s="1"/>
      <c r="B380" s="130" t="s">
        <v>676</v>
      </c>
      <c r="C380" s="131" t="s">
        <v>675</v>
      </c>
      <c r="D380" s="132" t="s">
        <v>140</v>
      </c>
      <c r="E380" s="133">
        <v>15</v>
      </c>
      <c r="F380" s="161"/>
      <c r="G380" s="162">
        <f>E380*F380</f>
        <v>0</v>
      </c>
      <c r="I380" s="1"/>
      <c r="J380" s="1"/>
    </row>
    <row r="381" spans="1:10" s="16" customFormat="1" ht="33.75" customHeight="1" thickBot="1" x14ac:dyDescent="0.4">
      <c r="A381" s="157"/>
      <c r="B381" s="292" t="s">
        <v>863</v>
      </c>
      <c r="C381" s="293"/>
      <c r="D381" s="293"/>
      <c r="E381" s="293"/>
      <c r="F381" s="311">
        <f>SUM(G370:G372)+SUM(G374:G376)+SUM(G378:G380)</f>
        <v>0</v>
      </c>
      <c r="G381" s="312"/>
      <c r="H381" s="158"/>
      <c r="I381" s="158"/>
      <c r="J381" s="158"/>
    </row>
    <row r="382" spans="1:10" s="16" customFormat="1" ht="33.75" customHeight="1" thickBot="1" x14ac:dyDescent="0.4">
      <c r="A382" s="1"/>
      <c r="B382" s="292" t="s">
        <v>414</v>
      </c>
      <c r="C382" s="293"/>
      <c r="D382" s="293"/>
      <c r="E382" s="293"/>
      <c r="F382" s="293"/>
      <c r="G382" s="294"/>
      <c r="I382" s="1"/>
      <c r="J382" s="1"/>
    </row>
    <row r="383" spans="1:10" s="16" customFormat="1" ht="33.75" customHeight="1" x14ac:dyDescent="0.35">
      <c r="A383" s="1"/>
      <c r="B383" s="130" t="s">
        <v>663</v>
      </c>
      <c r="C383" s="131" t="s">
        <v>415</v>
      </c>
      <c r="D383" s="132" t="s">
        <v>140</v>
      </c>
      <c r="E383" s="133">
        <v>15</v>
      </c>
      <c r="F383" s="159"/>
      <c r="G383" s="160">
        <f t="shared" ref="G383:G388" si="16">E383*F383</f>
        <v>0</v>
      </c>
      <c r="I383" s="1"/>
      <c r="J383" s="1"/>
    </row>
    <row r="384" spans="1:10" s="16" customFormat="1" ht="33.75" customHeight="1" x14ac:dyDescent="0.35">
      <c r="A384" s="1"/>
      <c r="B384" s="130" t="s">
        <v>664</v>
      </c>
      <c r="C384" s="131" t="s">
        <v>416</v>
      </c>
      <c r="D384" s="132" t="s">
        <v>412</v>
      </c>
      <c r="E384" s="133">
        <v>8</v>
      </c>
      <c r="F384" s="159"/>
      <c r="G384" s="160">
        <f t="shared" si="16"/>
        <v>0</v>
      </c>
      <c r="I384" s="1"/>
      <c r="J384" s="1"/>
    </row>
    <row r="385" spans="1:10" s="16" customFormat="1" ht="33.75" customHeight="1" x14ac:dyDescent="0.35">
      <c r="A385" s="1"/>
      <c r="B385" s="130" t="s">
        <v>665</v>
      </c>
      <c r="C385" s="131" t="s">
        <v>417</v>
      </c>
      <c r="D385" s="132" t="s">
        <v>412</v>
      </c>
      <c r="E385" s="133">
        <v>2</v>
      </c>
      <c r="F385" s="159"/>
      <c r="G385" s="160">
        <f t="shared" si="16"/>
        <v>0</v>
      </c>
      <c r="I385" s="1"/>
      <c r="J385" s="1"/>
    </row>
    <row r="386" spans="1:10" s="16" customFormat="1" ht="33.75" customHeight="1" x14ac:dyDescent="0.35">
      <c r="A386" s="1"/>
      <c r="B386" s="130" t="s">
        <v>666</v>
      </c>
      <c r="C386" s="131" t="s">
        <v>418</v>
      </c>
      <c r="D386" s="132" t="s">
        <v>140</v>
      </c>
      <c r="E386" s="133">
        <v>1</v>
      </c>
      <c r="F386" s="159"/>
      <c r="G386" s="160">
        <f t="shared" si="16"/>
        <v>0</v>
      </c>
      <c r="I386" s="1"/>
      <c r="J386" s="1"/>
    </row>
    <row r="387" spans="1:10" s="16" customFormat="1" ht="33.75" customHeight="1" x14ac:dyDescent="0.35">
      <c r="A387" s="1"/>
      <c r="B387" s="130" t="s">
        <v>667</v>
      </c>
      <c r="C387" s="131" t="s">
        <v>419</v>
      </c>
      <c r="D387" s="132" t="s">
        <v>140</v>
      </c>
      <c r="E387" s="133">
        <v>1</v>
      </c>
      <c r="F387" s="159"/>
      <c r="G387" s="160">
        <f t="shared" si="16"/>
        <v>0</v>
      </c>
      <c r="I387" s="1"/>
      <c r="J387" s="1"/>
    </row>
    <row r="388" spans="1:10" s="16" customFormat="1" ht="33.75" customHeight="1" thickBot="1" x14ac:dyDescent="0.4">
      <c r="A388" s="1"/>
      <c r="B388" s="130" t="s">
        <v>668</v>
      </c>
      <c r="C388" s="131" t="s">
        <v>420</v>
      </c>
      <c r="D388" s="132" t="s">
        <v>140</v>
      </c>
      <c r="E388" s="133">
        <v>1</v>
      </c>
      <c r="F388" s="159"/>
      <c r="G388" s="160">
        <f t="shared" si="16"/>
        <v>0</v>
      </c>
      <c r="I388" s="1"/>
      <c r="J388" s="1"/>
    </row>
    <row r="389" spans="1:10" s="16" customFormat="1" ht="33.75" customHeight="1" thickBot="1" x14ac:dyDescent="0.4">
      <c r="A389" s="1"/>
      <c r="B389" s="165" t="s">
        <v>669</v>
      </c>
      <c r="C389" s="286" t="s">
        <v>421</v>
      </c>
      <c r="D389" s="287"/>
      <c r="E389" s="287"/>
      <c r="F389" s="287"/>
      <c r="G389" s="288">
        <v>0</v>
      </c>
      <c r="I389" s="1"/>
      <c r="J389" s="1"/>
    </row>
    <row r="390" spans="1:10" s="16" customFormat="1" ht="33.75" customHeight="1" x14ac:dyDescent="0.35">
      <c r="A390" s="1"/>
      <c r="B390" s="130" t="s">
        <v>670</v>
      </c>
      <c r="C390" s="131" t="s">
        <v>751</v>
      </c>
      <c r="D390" s="132" t="s">
        <v>412</v>
      </c>
      <c r="E390" s="133">
        <v>2</v>
      </c>
      <c r="F390" s="159"/>
      <c r="G390" s="160">
        <f t="shared" ref="G390:G395" si="17">E390*F390</f>
        <v>0</v>
      </c>
      <c r="I390" s="1"/>
      <c r="J390" s="1"/>
    </row>
    <row r="391" spans="1:10" s="16" customFormat="1" ht="33.75" customHeight="1" x14ac:dyDescent="0.35">
      <c r="A391" s="1"/>
      <c r="B391" s="130" t="s">
        <v>750</v>
      </c>
      <c r="C391" s="131" t="s">
        <v>749</v>
      </c>
      <c r="D391" s="132" t="s">
        <v>412</v>
      </c>
      <c r="E391" s="133">
        <v>2</v>
      </c>
      <c r="F391" s="159"/>
      <c r="G391" s="160">
        <f t="shared" si="17"/>
        <v>0</v>
      </c>
      <c r="I391" s="1"/>
      <c r="J391" s="1"/>
    </row>
    <row r="392" spans="1:10" s="16" customFormat="1" ht="33.75" customHeight="1" x14ac:dyDescent="0.35">
      <c r="A392" s="1"/>
      <c r="B392" s="130" t="s">
        <v>748</v>
      </c>
      <c r="C392" s="131" t="s">
        <v>422</v>
      </c>
      <c r="D392" s="132" t="s">
        <v>412</v>
      </c>
      <c r="E392" s="133">
        <v>1</v>
      </c>
      <c r="F392" s="159"/>
      <c r="G392" s="160">
        <f t="shared" si="17"/>
        <v>0</v>
      </c>
      <c r="I392" s="1"/>
      <c r="J392" s="1"/>
    </row>
    <row r="393" spans="1:10" s="16" customFormat="1" ht="33.75" customHeight="1" x14ac:dyDescent="0.35">
      <c r="A393" s="1"/>
      <c r="B393" s="130" t="s">
        <v>747</v>
      </c>
      <c r="C393" s="131" t="s">
        <v>423</v>
      </c>
      <c r="D393" s="132" t="s">
        <v>412</v>
      </c>
      <c r="E393" s="133">
        <v>1</v>
      </c>
      <c r="F393" s="159"/>
      <c r="G393" s="160">
        <f t="shared" si="17"/>
        <v>0</v>
      </c>
      <c r="I393" s="1"/>
      <c r="J393" s="1"/>
    </row>
    <row r="394" spans="1:10" s="16" customFormat="1" ht="33.75" customHeight="1" x14ac:dyDescent="0.35">
      <c r="A394" s="1"/>
      <c r="B394" s="130" t="s">
        <v>746</v>
      </c>
      <c r="C394" s="131" t="s">
        <v>424</v>
      </c>
      <c r="D394" s="132" t="s">
        <v>412</v>
      </c>
      <c r="E394" s="133">
        <v>15</v>
      </c>
      <c r="F394" s="159"/>
      <c r="G394" s="160">
        <f t="shared" si="17"/>
        <v>0</v>
      </c>
      <c r="I394" s="1"/>
      <c r="J394" s="1"/>
    </row>
    <row r="395" spans="1:10" s="16" customFormat="1" ht="33.75" customHeight="1" thickBot="1" x14ac:dyDescent="0.4">
      <c r="A395" s="1"/>
      <c r="B395" s="130" t="s">
        <v>671</v>
      </c>
      <c r="C395" s="131" t="s">
        <v>745</v>
      </c>
      <c r="D395" s="132" t="s">
        <v>140</v>
      </c>
      <c r="E395" s="133">
        <v>1</v>
      </c>
      <c r="F395" s="161"/>
      <c r="G395" s="162">
        <f t="shared" si="17"/>
        <v>0</v>
      </c>
      <c r="I395" s="1"/>
      <c r="J395" s="1"/>
    </row>
    <row r="396" spans="1:10" s="16" customFormat="1" ht="33.75" customHeight="1" thickBot="1" x14ac:dyDescent="0.4">
      <c r="A396" s="157"/>
      <c r="B396" s="292" t="s">
        <v>866</v>
      </c>
      <c r="C396" s="293"/>
      <c r="D396" s="293"/>
      <c r="E396" s="293"/>
      <c r="F396" s="311">
        <f>SUM(G383:G388)+SUM(G390:G395)</f>
        <v>0</v>
      </c>
      <c r="G396" s="312"/>
      <c r="H396" s="158"/>
      <c r="I396" s="158"/>
      <c r="J396" s="158"/>
    </row>
    <row r="397" spans="1:10" s="16" customFormat="1" ht="33.75" customHeight="1" thickBot="1" x14ac:dyDescent="0.4">
      <c r="A397" s="1"/>
      <c r="B397" s="344" t="s">
        <v>744</v>
      </c>
      <c r="C397" s="345"/>
      <c r="D397" s="345"/>
      <c r="E397" s="345"/>
      <c r="F397" s="345"/>
      <c r="G397" s="346"/>
      <c r="I397" s="1"/>
      <c r="J397" s="1"/>
    </row>
    <row r="398" spans="1:10" s="16" customFormat="1" ht="33.75" customHeight="1" thickBot="1" x14ac:dyDescent="0.4">
      <c r="A398" s="1"/>
      <c r="B398" s="165" t="s">
        <v>743</v>
      </c>
      <c r="C398" s="286" t="s">
        <v>742</v>
      </c>
      <c r="D398" s="287"/>
      <c r="E398" s="287"/>
      <c r="F398" s="287"/>
      <c r="G398" s="288">
        <v>0</v>
      </c>
      <c r="I398" s="1"/>
      <c r="J398" s="1"/>
    </row>
    <row r="399" spans="1:10" s="16" customFormat="1" ht="33.75" customHeight="1" x14ac:dyDescent="0.35">
      <c r="A399" s="1"/>
      <c r="B399" s="130" t="s">
        <v>741</v>
      </c>
      <c r="C399" s="131" t="s">
        <v>740</v>
      </c>
      <c r="D399" s="132" t="s">
        <v>686</v>
      </c>
      <c r="E399" s="133">
        <v>1</v>
      </c>
      <c r="F399" s="159"/>
      <c r="G399" s="160">
        <f>E399*F399</f>
        <v>0</v>
      </c>
      <c r="I399" s="1"/>
      <c r="J399" s="1"/>
    </row>
    <row r="400" spans="1:10" s="16" customFormat="1" ht="33.75" customHeight="1" x14ac:dyDescent="0.35">
      <c r="A400" s="1"/>
      <c r="B400" s="135" t="s">
        <v>739</v>
      </c>
      <c r="C400" s="119" t="s">
        <v>701</v>
      </c>
      <c r="D400" s="118" t="s">
        <v>686</v>
      </c>
      <c r="E400" s="117">
        <v>0.45</v>
      </c>
      <c r="F400" s="295"/>
      <c r="G400" s="296"/>
      <c r="I400" s="1"/>
      <c r="J400" s="1"/>
    </row>
    <row r="401" spans="1:10" s="16" customFormat="1" ht="33.75" customHeight="1" x14ac:dyDescent="0.35">
      <c r="A401" s="1"/>
      <c r="B401" s="135" t="s">
        <v>738</v>
      </c>
      <c r="C401" s="119" t="s">
        <v>699</v>
      </c>
      <c r="D401" s="118" t="s">
        <v>686</v>
      </c>
      <c r="E401" s="117">
        <v>0.4</v>
      </c>
      <c r="F401" s="297"/>
      <c r="G401" s="298"/>
      <c r="I401" s="1"/>
      <c r="J401" s="1"/>
    </row>
    <row r="402" spans="1:10" s="16" customFormat="1" ht="33.75" customHeight="1" x14ac:dyDescent="0.35">
      <c r="A402" s="1"/>
      <c r="B402" s="135" t="s">
        <v>737</v>
      </c>
      <c r="C402" s="119" t="s">
        <v>697</v>
      </c>
      <c r="D402" s="118" t="s">
        <v>686</v>
      </c>
      <c r="E402" s="117">
        <v>0.15</v>
      </c>
      <c r="F402" s="299"/>
      <c r="G402" s="300"/>
      <c r="I402" s="1"/>
      <c r="J402" s="1"/>
    </row>
    <row r="403" spans="1:10" s="16" customFormat="1" ht="33.75" customHeight="1" x14ac:dyDescent="0.35">
      <c r="A403" s="1"/>
      <c r="B403" s="130" t="s">
        <v>736</v>
      </c>
      <c r="C403" s="131" t="s">
        <v>735</v>
      </c>
      <c r="D403" s="132" t="s">
        <v>686</v>
      </c>
      <c r="E403" s="133">
        <v>1</v>
      </c>
      <c r="F403" s="159"/>
      <c r="G403" s="160">
        <f>E403*F403</f>
        <v>0</v>
      </c>
      <c r="I403" s="1"/>
      <c r="J403" s="1"/>
    </row>
    <row r="404" spans="1:10" s="16" customFormat="1" ht="33.75" customHeight="1" x14ac:dyDescent="0.35">
      <c r="A404" s="1"/>
      <c r="B404" s="135" t="s">
        <v>734</v>
      </c>
      <c r="C404" s="119" t="s">
        <v>701</v>
      </c>
      <c r="D404" s="118" t="s">
        <v>686</v>
      </c>
      <c r="E404" s="117">
        <v>0.45</v>
      </c>
      <c r="F404" s="295"/>
      <c r="G404" s="296"/>
      <c r="I404" s="1"/>
      <c r="J404" s="1"/>
    </row>
    <row r="405" spans="1:10" s="16" customFormat="1" ht="33.75" customHeight="1" x14ac:dyDescent="0.35">
      <c r="A405" s="1"/>
      <c r="B405" s="135" t="s">
        <v>733</v>
      </c>
      <c r="C405" s="119" t="s">
        <v>699</v>
      </c>
      <c r="D405" s="118" t="s">
        <v>686</v>
      </c>
      <c r="E405" s="117">
        <v>0.4</v>
      </c>
      <c r="F405" s="297"/>
      <c r="G405" s="298"/>
      <c r="I405" s="1"/>
      <c r="J405" s="1"/>
    </row>
    <row r="406" spans="1:10" s="16" customFormat="1" ht="33.75" customHeight="1" x14ac:dyDescent="0.35">
      <c r="A406" s="1"/>
      <c r="B406" s="135" t="s">
        <v>732</v>
      </c>
      <c r="C406" s="119" t="s">
        <v>697</v>
      </c>
      <c r="D406" s="118" t="s">
        <v>686</v>
      </c>
      <c r="E406" s="117">
        <v>0.15</v>
      </c>
      <c r="F406" s="299"/>
      <c r="G406" s="300"/>
      <c r="I406" s="1"/>
      <c r="J406" s="1"/>
    </row>
    <row r="407" spans="1:10" s="16" customFormat="1" ht="33.75" customHeight="1" x14ac:dyDescent="0.35">
      <c r="A407" s="1"/>
      <c r="B407" s="130" t="s">
        <v>731</v>
      </c>
      <c r="C407" s="131" t="s">
        <v>730</v>
      </c>
      <c r="D407" s="132" t="s">
        <v>686</v>
      </c>
      <c r="E407" s="133">
        <v>1</v>
      </c>
      <c r="F407" s="159"/>
      <c r="G407" s="160">
        <f>E407*F407</f>
        <v>0</v>
      </c>
      <c r="I407" s="1"/>
      <c r="J407" s="1"/>
    </row>
    <row r="408" spans="1:10" s="16" customFormat="1" ht="33.75" customHeight="1" x14ac:dyDescent="0.35">
      <c r="A408" s="1"/>
      <c r="B408" s="135" t="s">
        <v>729</v>
      </c>
      <c r="C408" s="119" t="s">
        <v>701</v>
      </c>
      <c r="D408" s="118" t="s">
        <v>686</v>
      </c>
      <c r="E408" s="117">
        <v>0.45</v>
      </c>
      <c r="F408" s="295"/>
      <c r="G408" s="296"/>
      <c r="I408" s="1"/>
      <c r="J408" s="1"/>
    </row>
    <row r="409" spans="1:10" s="16" customFormat="1" ht="33.75" customHeight="1" x14ac:dyDescent="0.35">
      <c r="A409" s="1"/>
      <c r="B409" s="135" t="s">
        <v>728</v>
      </c>
      <c r="C409" s="119" t="s">
        <v>699</v>
      </c>
      <c r="D409" s="118" t="s">
        <v>686</v>
      </c>
      <c r="E409" s="117">
        <v>0.4</v>
      </c>
      <c r="F409" s="297"/>
      <c r="G409" s="298"/>
      <c r="I409" s="1"/>
      <c r="J409" s="1"/>
    </row>
    <row r="410" spans="1:10" s="16" customFormat="1" ht="33.75" customHeight="1" thickBot="1" x14ac:dyDescent="0.4">
      <c r="A410" s="1"/>
      <c r="B410" s="135" t="s">
        <v>727</v>
      </c>
      <c r="C410" s="119" t="s">
        <v>697</v>
      </c>
      <c r="D410" s="118" t="s">
        <v>686</v>
      </c>
      <c r="E410" s="117">
        <v>0.15</v>
      </c>
      <c r="F410" s="299"/>
      <c r="G410" s="300"/>
      <c r="I410" s="1"/>
      <c r="J410" s="1"/>
    </row>
    <row r="411" spans="1:10" s="16" customFormat="1" ht="33.75" customHeight="1" thickBot="1" x14ac:dyDescent="0.4">
      <c r="A411" s="1"/>
      <c r="B411" s="165" t="s">
        <v>726</v>
      </c>
      <c r="C411" s="286" t="s">
        <v>725</v>
      </c>
      <c r="D411" s="287"/>
      <c r="E411" s="287"/>
      <c r="F411" s="287"/>
      <c r="G411" s="288"/>
      <c r="I411" s="1"/>
      <c r="J411" s="1"/>
    </row>
    <row r="412" spans="1:10" s="16" customFormat="1" ht="33.75" customHeight="1" x14ac:dyDescent="0.35">
      <c r="A412" s="1"/>
      <c r="B412" s="130" t="s">
        <v>724</v>
      </c>
      <c r="C412" s="131" t="s">
        <v>723</v>
      </c>
      <c r="D412" s="132" t="s">
        <v>686</v>
      </c>
      <c r="E412" s="133">
        <v>1</v>
      </c>
      <c r="F412" s="159"/>
      <c r="G412" s="160">
        <f>E412*F412</f>
        <v>0</v>
      </c>
      <c r="I412" s="1"/>
      <c r="J412" s="1"/>
    </row>
    <row r="413" spans="1:10" s="16" customFormat="1" ht="33.75" customHeight="1" x14ac:dyDescent="0.35">
      <c r="A413" s="1"/>
      <c r="B413" s="135" t="s">
        <v>722</v>
      </c>
      <c r="C413" s="119" t="s">
        <v>701</v>
      </c>
      <c r="D413" s="118" t="s">
        <v>686</v>
      </c>
      <c r="E413" s="117">
        <v>0.45</v>
      </c>
      <c r="F413" s="295"/>
      <c r="G413" s="296"/>
      <c r="I413" s="1"/>
      <c r="J413" s="1"/>
    </row>
    <row r="414" spans="1:10" s="16" customFormat="1" ht="33.75" customHeight="1" x14ac:dyDescent="0.35">
      <c r="A414" s="1"/>
      <c r="B414" s="135" t="s">
        <v>721</v>
      </c>
      <c r="C414" s="119" t="s">
        <v>699</v>
      </c>
      <c r="D414" s="118" t="s">
        <v>686</v>
      </c>
      <c r="E414" s="117">
        <v>0.4</v>
      </c>
      <c r="F414" s="297"/>
      <c r="G414" s="298"/>
      <c r="I414" s="1"/>
      <c r="J414" s="1"/>
    </row>
    <row r="415" spans="1:10" s="16" customFormat="1" ht="33.75" customHeight="1" x14ac:dyDescent="0.35">
      <c r="A415" s="1"/>
      <c r="B415" s="135" t="s">
        <v>720</v>
      </c>
      <c r="C415" s="119" t="s">
        <v>697</v>
      </c>
      <c r="D415" s="118" t="s">
        <v>686</v>
      </c>
      <c r="E415" s="117">
        <v>0.15</v>
      </c>
      <c r="F415" s="299"/>
      <c r="G415" s="300"/>
      <c r="I415" s="1"/>
      <c r="J415" s="1"/>
    </row>
    <row r="416" spans="1:10" s="16" customFormat="1" ht="33.75" customHeight="1" x14ac:dyDescent="0.35">
      <c r="A416" s="1"/>
      <c r="B416" s="130" t="s">
        <v>719</v>
      </c>
      <c r="C416" s="131" t="s">
        <v>718</v>
      </c>
      <c r="D416" s="132" t="s">
        <v>686</v>
      </c>
      <c r="E416" s="133">
        <v>1</v>
      </c>
      <c r="F416" s="159"/>
      <c r="G416" s="160">
        <f>E416*F416</f>
        <v>0</v>
      </c>
      <c r="I416" s="1"/>
      <c r="J416" s="1"/>
    </row>
    <row r="417" spans="1:10" s="16" customFormat="1" ht="33.75" customHeight="1" x14ac:dyDescent="0.35">
      <c r="A417" s="1"/>
      <c r="B417" s="135" t="s">
        <v>717</v>
      </c>
      <c r="C417" s="119" t="s">
        <v>701</v>
      </c>
      <c r="D417" s="118" t="s">
        <v>686</v>
      </c>
      <c r="E417" s="117">
        <v>0.45</v>
      </c>
      <c r="F417" s="295"/>
      <c r="G417" s="296"/>
      <c r="I417" s="1"/>
      <c r="J417" s="1"/>
    </row>
    <row r="418" spans="1:10" s="16" customFormat="1" ht="33.75" customHeight="1" x14ac:dyDescent="0.35">
      <c r="A418" s="1"/>
      <c r="B418" s="135" t="s">
        <v>716</v>
      </c>
      <c r="C418" s="119" t="s">
        <v>699</v>
      </c>
      <c r="D418" s="118" t="s">
        <v>686</v>
      </c>
      <c r="E418" s="117">
        <v>0.4</v>
      </c>
      <c r="F418" s="297"/>
      <c r="G418" s="298"/>
      <c r="I418" s="1"/>
      <c r="J418" s="1"/>
    </row>
    <row r="419" spans="1:10" s="16" customFormat="1" ht="33.75" customHeight="1" x14ac:dyDescent="0.35">
      <c r="A419" s="1"/>
      <c r="B419" s="135" t="s">
        <v>715</v>
      </c>
      <c r="C419" s="119" t="s">
        <v>697</v>
      </c>
      <c r="D419" s="118" t="s">
        <v>686</v>
      </c>
      <c r="E419" s="117">
        <v>0.15</v>
      </c>
      <c r="F419" s="299"/>
      <c r="G419" s="300"/>
      <c r="I419" s="1"/>
      <c r="J419" s="1"/>
    </row>
    <row r="420" spans="1:10" s="16" customFormat="1" ht="33.75" customHeight="1" x14ac:dyDescent="0.35">
      <c r="A420" s="1"/>
      <c r="B420" s="130" t="s">
        <v>714</v>
      </c>
      <c r="C420" s="131" t="s">
        <v>713</v>
      </c>
      <c r="D420" s="132" t="s">
        <v>686</v>
      </c>
      <c r="E420" s="133">
        <v>1</v>
      </c>
      <c r="F420" s="159"/>
      <c r="G420" s="160">
        <f>E420*F420</f>
        <v>0</v>
      </c>
      <c r="I420" s="1"/>
      <c r="J420" s="1"/>
    </row>
    <row r="421" spans="1:10" s="16" customFormat="1" ht="33.75" customHeight="1" x14ac:dyDescent="0.35">
      <c r="A421" s="1"/>
      <c r="B421" s="135" t="s">
        <v>712</v>
      </c>
      <c r="C421" s="119" t="s">
        <v>701</v>
      </c>
      <c r="D421" s="118" t="s">
        <v>686</v>
      </c>
      <c r="E421" s="117">
        <v>0.45</v>
      </c>
      <c r="F421" s="295"/>
      <c r="G421" s="296"/>
      <c r="I421" s="1"/>
      <c r="J421" s="1"/>
    </row>
    <row r="422" spans="1:10" s="16" customFormat="1" ht="33.75" customHeight="1" x14ac:dyDescent="0.35">
      <c r="A422" s="1"/>
      <c r="B422" s="135" t="s">
        <v>711</v>
      </c>
      <c r="C422" s="119" t="s">
        <v>699</v>
      </c>
      <c r="D422" s="118" t="s">
        <v>686</v>
      </c>
      <c r="E422" s="117">
        <v>0.4</v>
      </c>
      <c r="F422" s="297"/>
      <c r="G422" s="298"/>
      <c r="I422" s="1"/>
      <c r="J422" s="1"/>
    </row>
    <row r="423" spans="1:10" s="16" customFormat="1" ht="33.75" customHeight="1" x14ac:dyDescent="0.35">
      <c r="A423" s="1"/>
      <c r="B423" s="135" t="s">
        <v>710</v>
      </c>
      <c r="C423" s="119" t="s">
        <v>697</v>
      </c>
      <c r="D423" s="118" t="s">
        <v>686</v>
      </c>
      <c r="E423" s="117">
        <v>0.15</v>
      </c>
      <c r="F423" s="299"/>
      <c r="G423" s="300"/>
      <c r="I423" s="1"/>
      <c r="J423" s="1"/>
    </row>
    <row r="424" spans="1:10" s="16" customFormat="1" ht="33.75" customHeight="1" x14ac:dyDescent="0.35">
      <c r="A424" s="1"/>
      <c r="B424" s="130" t="s">
        <v>709</v>
      </c>
      <c r="C424" s="131" t="s">
        <v>708</v>
      </c>
      <c r="D424" s="132" t="s">
        <v>686</v>
      </c>
      <c r="E424" s="133">
        <v>1</v>
      </c>
      <c r="F424" s="159"/>
      <c r="G424" s="160">
        <f>E424*F424</f>
        <v>0</v>
      </c>
      <c r="I424" s="1"/>
      <c r="J424" s="1"/>
    </row>
    <row r="425" spans="1:10" s="16" customFormat="1" ht="33.75" customHeight="1" x14ac:dyDescent="0.35">
      <c r="A425" s="1"/>
      <c r="B425" s="135" t="s">
        <v>707</v>
      </c>
      <c r="C425" s="119" t="s">
        <v>701</v>
      </c>
      <c r="D425" s="118" t="s">
        <v>686</v>
      </c>
      <c r="E425" s="117">
        <v>0.45</v>
      </c>
      <c r="F425" s="295"/>
      <c r="G425" s="296"/>
      <c r="I425" s="1"/>
      <c r="J425" s="1"/>
    </row>
    <row r="426" spans="1:10" s="16" customFormat="1" ht="33.75" customHeight="1" x14ac:dyDescent="0.35">
      <c r="A426" s="1"/>
      <c r="B426" s="135" t="s">
        <v>706</v>
      </c>
      <c r="C426" s="119" t="s">
        <v>699</v>
      </c>
      <c r="D426" s="118" t="s">
        <v>686</v>
      </c>
      <c r="E426" s="117">
        <v>0.4</v>
      </c>
      <c r="F426" s="297"/>
      <c r="G426" s="298"/>
      <c r="I426" s="1"/>
      <c r="J426" s="1"/>
    </row>
    <row r="427" spans="1:10" s="16" customFormat="1" ht="33.75" customHeight="1" x14ac:dyDescent="0.35">
      <c r="A427" s="1"/>
      <c r="B427" s="135" t="s">
        <v>705</v>
      </c>
      <c r="C427" s="119" t="s">
        <v>697</v>
      </c>
      <c r="D427" s="118" t="s">
        <v>686</v>
      </c>
      <c r="E427" s="117">
        <v>0.15</v>
      </c>
      <c r="F427" s="299"/>
      <c r="G427" s="300"/>
      <c r="I427" s="1"/>
      <c r="J427" s="1"/>
    </row>
    <row r="428" spans="1:10" s="16" customFormat="1" ht="33.75" customHeight="1" x14ac:dyDescent="0.35">
      <c r="A428" s="1"/>
      <c r="B428" s="130" t="s">
        <v>704</v>
      </c>
      <c r="C428" s="131" t="s">
        <v>703</v>
      </c>
      <c r="D428" s="132" t="s">
        <v>686</v>
      </c>
      <c r="E428" s="133">
        <v>1</v>
      </c>
      <c r="F428" s="159"/>
      <c r="G428" s="160">
        <f>E428*F428</f>
        <v>0</v>
      </c>
      <c r="I428" s="1"/>
      <c r="J428" s="1"/>
    </row>
    <row r="429" spans="1:10" s="16" customFormat="1" ht="33.75" customHeight="1" x14ac:dyDescent="0.35">
      <c r="A429" s="1"/>
      <c r="B429" s="135" t="s">
        <v>702</v>
      </c>
      <c r="C429" s="119" t="s">
        <v>701</v>
      </c>
      <c r="D429" s="118" t="s">
        <v>686</v>
      </c>
      <c r="E429" s="117">
        <v>0.45</v>
      </c>
      <c r="F429" s="295"/>
      <c r="G429" s="296"/>
      <c r="I429" s="1"/>
      <c r="J429" s="1"/>
    </row>
    <row r="430" spans="1:10" s="16" customFormat="1" ht="33.75" customHeight="1" x14ac:dyDescent="0.35">
      <c r="A430" s="1"/>
      <c r="B430" s="135" t="s">
        <v>700</v>
      </c>
      <c r="C430" s="119" t="s">
        <v>699</v>
      </c>
      <c r="D430" s="118" t="s">
        <v>686</v>
      </c>
      <c r="E430" s="117">
        <v>0.4</v>
      </c>
      <c r="F430" s="297"/>
      <c r="G430" s="298"/>
      <c r="I430" s="1"/>
      <c r="J430" s="1"/>
    </row>
    <row r="431" spans="1:10" s="16" customFormat="1" ht="33.75" customHeight="1" thickBot="1" x14ac:dyDescent="0.4">
      <c r="A431" s="1"/>
      <c r="B431" s="135" t="s">
        <v>698</v>
      </c>
      <c r="C431" s="119" t="s">
        <v>697</v>
      </c>
      <c r="D431" s="118" t="s">
        <v>686</v>
      </c>
      <c r="E431" s="117">
        <v>0.15</v>
      </c>
      <c r="F431" s="299"/>
      <c r="G431" s="300"/>
      <c r="I431" s="1"/>
      <c r="J431" s="1"/>
    </row>
    <row r="432" spans="1:10" s="16" customFormat="1" ht="33.75" customHeight="1" thickBot="1" x14ac:dyDescent="0.4">
      <c r="A432" s="157"/>
      <c r="B432" s="292" t="s">
        <v>864</v>
      </c>
      <c r="C432" s="293"/>
      <c r="D432" s="293"/>
      <c r="E432" s="293"/>
      <c r="F432" s="317">
        <f>G399+G403+G407+G412+G416+G420+G424</f>
        <v>0</v>
      </c>
      <c r="G432" s="318"/>
      <c r="H432" s="158"/>
      <c r="I432" s="158"/>
      <c r="J432" s="158"/>
    </row>
    <row r="433" spans="1:10" s="16" customFormat="1" ht="33.75" customHeight="1" thickBot="1" x14ac:dyDescent="0.4">
      <c r="A433" s="1"/>
      <c r="B433" s="292" t="s">
        <v>696</v>
      </c>
      <c r="C433" s="293"/>
      <c r="D433" s="293"/>
      <c r="E433" s="293"/>
      <c r="F433" s="293"/>
      <c r="G433" s="294"/>
      <c r="I433" s="1"/>
      <c r="J433" s="1"/>
    </row>
    <row r="434" spans="1:10" s="16" customFormat="1" ht="33.75" customHeight="1" x14ac:dyDescent="0.35">
      <c r="A434" s="1"/>
      <c r="B434" s="130" t="s">
        <v>695</v>
      </c>
      <c r="C434" s="131" t="s">
        <v>694</v>
      </c>
      <c r="D434" s="132" t="s">
        <v>686</v>
      </c>
      <c r="E434" s="133">
        <v>1</v>
      </c>
      <c r="F434" s="159"/>
      <c r="G434" s="160">
        <f>E434*F434</f>
        <v>0</v>
      </c>
      <c r="I434" s="1"/>
      <c r="J434" s="1"/>
    </row>
    <row r="435" spans="1:10" s="16" customFormat="1" ht="33.75" customHeight="1" x14ac:dyDescent="0.35">
      <c r="A435" s="1"/>
      <c r="B435" s="135" t="s">
        <v>693</v>
      </c>
      <c r="C435" s="119" t="s">
        <v>692</v>
      </c>
      <c r="D435" s="118" t="s">
        <v>686</v>
      </c>
      <c r="E435" s="117">
        <v>0.5</v>
      </c>
      <c r="F435" s="295"/>
      <c r="G435" s="296"/>
      <c r="I435" s="1"/>
      <c r="J435" s="1"/>
    </row>
    <row r="436" spans="1:10" s="16" customFormat="1" ht="33.75" customHeight="1" x14ac:dyDescent="0.35">
      <c r="A436" s="1"/>
      <c r="B436" s="135" t="s">
        <v>691</v>
      </c>
      <c r="C436" s="119" t="s">
        <v>690</v>
      </c>
      <c r="D436" s="118" t="s">
        <v>686</v>
      </c>
      <c r="E436" s="117">
        <v>0.4</v>
      </c>
      <c r="F436" s="297"/>
      <c r="G436" s="298"/>
      <c r="I436" s="1"/>
      <c r="J436" s="1"/>
    </row>
    <row r="437" spans="1:10" s="16" customFormat="1" ht="46.5" x14ac:dyDescent="0.35">
      <c r="A437" s="1"/>
      <c r="B437" s="135" t="s">
        <v>689</v>
      </c>
      <c r="C437" s="119" t="s">
        <v>688</v>
      </c>
      <c r="D437" s="118" t="s">
        <v>686</v>
      </c>
      <c r="E437" s="117">
        <v>0.1</v>
      </c>
      <c r="F437" s="299"/>
      <c r="G437" s="300"/>
      <c r="I437" s="1"/>
      <c r="J437" s="1"/>
    </row>
    <row r="438" spans="1:10" s="16" customFormat="1" ht="33.75" customHeight="1" thickBot="1" x14ac:dyDescent="0.4">
      <c r="A438" s="1"/>
      <c r="B438" s="130" t="s">
        <v>687</v>
      </c>
      <c r="C438" s="131" t="s">
        <v>413</v>
      </c>
      <c r="D438" s="132" t="s">
        <v>686</v>
      </c>
      <c r="E438" s="133">
        <v>1</v>
      </c>
      <c r="F438" s="161"/>
      <c r="G438" s="162">
        <f>E438*F438</f>
        <v>0</v>
      </c>
      <c r="I438" s="1"/>
      <c r="J438" s="1"/>
    </row>
    <row r="439" spans="1:10" s="16" customFormat="1" ht="33.75" customHeight="1" thickBot="1" x14ac:dyDescent="0.4">
      <c r="A439" s="157"/>
      <c r="B439" s="292" t="s">
        <v>865</v>
      </c>
      <c r="C439" s="293"/>
      <c r="D439" s="293"/>
      <c r="E439" s="293"/>
      <c r="F439" s="311">
        <f>G434+G438</f>
        <v>0</v>
      </c>
      <c r="G439" s="312"/>
      <c r="H439" s="158"/>
      <c r="I439" s="158"/>
      <c r="J439" s="158"/>
    </row>
    <row r="440" spans="1:10" s="16" customFormat="1" ht="33.75" customHeight="1" thickBot="1" x14ac:dyDescent="0.4">
      <c r="A440" s="1"/>
      <c r="B440" s="283" t="s">
        <v>425</v>
      </c>
      <c r="C440" s="284"/>
      <c r="D440" s="284"/>
      <c r="E440" s="285"/>
      <c r="F440" s="336">
        <f>F226+F237+F253+F259+F270+F286+F306+F317+F324+F331+F336+F340+F344+F367+F381+F396+F432+F439</f>
        <v>0</v>
      </c>
      <c r="G440" s="337"/>
      <c r="I440" s="1"/>
      <c r="J440" s="1"/>
    </row>
    <row r="441" spans="1:10" ht="34.5" customHeight="1" thickBot="1" x14ac:dyDescent="0.4">
      <c r="B441" s="6" t="s">
        <v>426</v>
      </c>
      <c r="C441" s="7"/>
      <c r="D441" s="8"/>
      <c r="E441" s="9"/>
      <c r="F441" s="234"/>
      <c r="G441" s="235"/>
    </row>
    <row r="442" spans="1:10" ht="33.65" customHeight="1" thickBot="1" x14ac:dyDescent="0.4">
      <c r="B442" s="254" t="s">
        <v>427</v>
      </c>
      <c r="C442" s="255"/>
      <c r="D442" s="255"/>
      <c r="E442" s="255"/>
      <c r="F442" s="255"/>
      <c r="G442" s="256"/>
    </row>
    <row r="443" spans="1:10" s="16" customFormat="1" ht="33" customHeight="1" x14ac:dyDescent="0.35">
      <c r="B443" s="61" t="s">
        <v>428</v>
      </c>
      <c r="C443" s="62" t="s">
        <v>429</v>
      </c>
      <c r="D443" s="63" t="s">
        <v>114</v>
      </c>
      <c r="E443" s="148">
        <v>17000</v>
      </c>
      <c r="F443" s="64"/>
      <c r="G443" s="65">
        <f>E443*F443</f>
        <v>0</v>
      </c>
    </row>
    <row r="444" spans="1:10" s="16" customFormat="1" ht="33" customHeight="1" x14ac:dyDescent="0.35">
      <c r="B444" s="66" t="s">
        <v>430</v>
      </c>
      <c r="C444" s="67" t="s">
        <v>431</v>
      </c>
      <c r="D444" s="68" t="s">
        <v>114</v>
      </c>
      <c r="E444" s="149">
        <v>28000</v>
      </c>
      <c r="F444" s="70"/>
      <c r="G444" s="71">
        <f>E444*F444</f>
        <v>0</v>
      </c>
    </row>
    <row r="445" spans="1:10" s="16" customFormat="1" ht="33" customHeight="1" x14ac:dyDescent="0.35">
      <c r="B445" s="66" t="s">
        <v>432</v>
      </c>
      <c r="C445" s="67" t="s">
        <v>433</v>
      </c>
      <c r="D445" s="68" t="s">
        <v>89</v>
      </c>
      <c r="E445" s="69">
        <v>10</v>
      </c>
      <c r="F445" s="70"/>
      <c r="G445" s="71">
        <f>E445*F445</f>
        <v>0</v>
      </c>
    </row>
    <row r="446" spans="1:10" s="16" customFormat="1" ht="33" customHeight="1" x14ac:dyDescent="0.35">
      <c r="B446" s="66" t="s">
        <v>434</v>
      </c>
      <c r="C446" s="67" t="s">
        <v>435</v>
      </c>
      <c r="D446" s="68" t="s">
        <v>114</v>
      </c>
      <c r="E446" s="69">
        <v>100</v>
      </c>
      <c r="F446" s="70"/>
      <c r="G446" s="71">
        <f>E446*F446</f>
        <v>0</v>
      </c>
    </row>
    <row r="447" spans="1:10" s="16" customFormat="1" ht="33" customHeight="1" thickBot="1" x14ac:dyDescent="0.4">
      <c r="B447" s="72" t="s">
        <v>436</v>
      </c>
      <c r="C447" s="73" t="s">
        <v>437</v>
      </c>
      <c r="D447" s="74" t="s">
        <v>89</v>
      </c>
      <c r="E447" s="75">
        <v>50</v>
      </c>
      <c r="F447" s="76"/>
      <c r="G447" s="77">
        <f>E447*F447</f>
        <v>0</v>
      </c>
    </row>
    <row r="448" spans="1:10" ht="29.25" customHeight="1" thickBot="1" x14ac:dyDescent="0.4">
      <c r="B448" s="338" t="s">
        <v>438</v>
      </c>
      <c r="C448" s="339"/>
      <c r="D448" s="339"/>
      <c r="E448" s="340"/>
      <c r="F448" s="247">
        <f>SUM(G443:G447)</f>
        <v>0</v>
      </c>
      <c r="G448" s="248"/>
    </row>
    <row r="449" spans="2:7" ht="36" customHeight="1" thickBot="1" x14ac:dyDescent="0.4">
      <c r="B449" s="254" t="s">
        <v>439</v>
      </c>
      <c r="C449" s="255"/>
      <c r="D449" s="255"/>
      <c r="E449" s="255"/>
      <c r="F449" s="255"/>
      <c r="G449" s="256"/>
    </row>
    <row r="450" spans="2:7" s="16" customFormat="1" ht="33" customHeight="1" x14ac:dyDescent="0.35">
      <c r="B450" s="61" t="s">
        <v>440</v>
      </c>
      <c r="C450" s="78" t="s">
        <v>441</v>
      </c>
      <c r="D450" s="63" t="s">
        <v>442</v>
      </c>
      <c r="E450" s="79">
        <v>96</v>
      </c>
      <c r="F450" s="80"/>
      <c r="G450" s="81">
        <f>E450*F450</f>
        <v>0</v>
      </c>
    </row>
    <row r="451" spans="2:7" s="16" customFormat="1" ht="33" customHeight="1" thickBot="1" x14ac:dyDescent="0.4">
      <c r="B451" s="72" t="s">
        <v>443</v>
      </c>
      <c r="C451" s="82" t="s">
        <v>444</v>
      </c>
      <c r="D451" s="74" t="s">
        <v>442</v>
      </c>
      <c r="E451" s="83">
        <v>12</v>
      </c>
      <c r="F451" s="84"/>
      <c r="G451" s="85">
        <f>E451*F451</f>
        <v>0</v>
      </c>
    </row>
    <row r="452" spans="2:7" s="16" customFormat="1" ht="32.25" customHeight="1" thickBot="1" x14ac:dyDescent="0.4">
      <c r="B452" s="341" t="s">
        <v>445</v>
      </c>
      <c r="C452" s="342"/>
      <c r="D452" s="342"/>
      <c r="E452" s="343"/>
      <c r="F452" s="301">
        <f>SUM(G450:G451)</f>
        <v>0</v>
      </c>
      <c r="G452" s="302"/>
    </row>
    <row r="453" spans="2:7" ht="36.75" customHeight="1" thickBot="1" x14ac:dyDescent="0.4">
      <c r="B453" s="321" t="s">
        <v>446</v>
      </c>
      <c r="C453" s="322"/>
      <c r="D453" s="322"/>
      <c r="E453" s="323"/>
      <c r="F453" s="324">
        <f>F448+F452</f>
        <v>0</v>
      </c>
      <c r="G453" s="325"/>
    </row>
    <row r="454" spans="2:7" ht="35.25" customHeight="1" thickBot="1" x14ac:dyDescent="0.4">
      <c r="B454" s="6" t="s">
        <v>447</v>
      </c>
      <c r="C454" s="7"/>
      <c r="D454" s="8"/>
      <c r="E454" s="9"/>
      <c r="F454" s="234"/>
      <c r="G454" s="235"/>
    </row>
    <row r="455" spans="2:7" ht="38.25" customHeight="1" thickBot="1" x14ac:dyDescent="0.4">
      <c r="B455" s="254" t="s">
        <v>448</v>
      </c>
      <c r="C455" s="255"/>
      <c r="D455" s="255"/>
      <c r="E455" s="255"/>
      <c r="F455" s="255"/>
      <c r="G455" s="256"/>
    </row>
    <row r="456" spans="2:7" s="16" customFormat="1" ht="23.4" customHeight="1" x14ac:dyDescent="0.35">
      <c r="B456" s="86" t="s">
        <v>449</v>
      </c>
      <c r="C456" s="87" t="s">
        <v>450</v>
      </c>
      <c r="D456" s="88" t="s">
        <v>451</v>
      </c>
      <c r="E456" s="89">
        <v>1</v>
      </c>
      <c r="F456" s="88"/>
      <c r="G456" s="90">
        <f t="shared" ref="G456:G463" si="18">$E456*F456</f>
        <v>0</v>
      </c>
    </row>
    <row r="457" spans="2:7" s="16" customFormat="1" ht="23.4" customHeight="1" x14ac:dyDescent="0.35">
      <c r="B457" s="91" t="s">
        <v>452</v>
      </c>
      <c r="C457" s="92" t="s">
        <v>453</v>
      </c>
      <c r="D457" s="93" t="s">
        <v>454</v>
      </c>
      <c r="E457" s="94">
        <v>1</v>
      </c>
      <c r="F457" s="93"/>
      <c r="G457" s="95">
        <f t="shared" si="18"/>
        <v>0</v>
      </c>
    </row>
    <row r="458" spans="2:7" s="16" customFormat="1" ht="23.4" customHeight="1" x14ac:dyDescent="0.35">
      <c r="B458" s="91" t="s">
        <v>455</v>
      </c>
      <c r="C458" s="92" t="s">
        <v>456</v>
      </c>
      <c r="D458" s="93" t="s">
        <v>454</v>
      </c>
      <c r="E458" s="94">
        <v>1</v>
      </c>
      <c r="F458" s="93"/>
      <c r="G458" s="95">
        <f t="shared" si="18"/>
        <v>0</v>
      </c>
    </row>
    <row r="459" spans="2:7" s="16" customFormat="1" ht="23.4" customHeight="1" x14ac:dyDescent="0.35">
      <c r="B459" s="91" t="s">
        <v>457</v>
      </c>
      <c r="C459" s="92" t="s">
        <v>458</v>
      </c>
      <c r="D459" s="93" t="s">
        <v>454</v>
      </c>
      <c r="E459" s="94">
        <v>1</v>
      </c>
      <c r="F459" s="93"/>
      <c r="G459" s="95">
        <f t="shared" si="18"/>
        <v>0</v>
      </c>
    </row>
    <row r="460" spans="2:7" s="16" customFormat="1" ht="23.4" customHeight="1" x14ac:dyDescent="0.35">
      <c r="B460" s="91" t="s">
        <v>459</v>
      </c>
      <c r="C460" s="92" t="s">
        <v>460</v>
      </c>
      <c r="D460" s="93" t="s">
        <v>454</v>
      </c>
      <c r="E460" s="94">
        <v>1</v>
      </c>
      <c r="F460" s="93"/>
      <c r="G460" s="95">
        <f t="shared" si="18"/>
        <v>0</v>
      </c>
    </row>
    <row r="461" spans="2:7" s="16" customFormat="1" ht="23.4" customHeight="1" x14ac:dyDescent="0.35">
      <c r="B461" s="91" t="s">
        <v>461</v>
      </c>
      <c r="C461" s="92" t="s">
        <v>462</v>
      </c>
      <c r="D461" s="93" t="s">
        <v>454</v>
      </c>
      <c r="E461" s="94">
        <v>1</v>
      </c>
      <c r="F461" s="93"/>
      <c r="G461" s="95">
        <f t="shared" si="18"/>
        <v>0</v>
      </c>
    </row>
    <row r="462" spans="2:7" s="16" customFormat="1" ht="23.4" customHeight="1" x14ac:dyDescent="0.35">
      <c r="B462" s="91" t="s">
        <v>463</v>
      </c>
      <c r="C462" s="92" t="s">
        <v>464</v>
      </c>
      <c r="D462" s="93" t="s">
        <v>454</v>
      </c>
      <c r="E462" s="94">
        <v>1</v>
      </c>
      <c r="F462" s="93"/>
      <c r="G462" s="95">
        <f t="shared" si="18"/>
        <v>0</v>
      </c>
    </row>
    <row r="463" spans="2:7" s="16" customFormat="1" ht="23.4" customHeight="1" thickBot="1" x14ac:dyDescent="0.4">
      <c r="B463" s="96" t="s">
        <v>465</v>
      </c>
      <c r="C463" s="97" t="s">
        <v>466</v>
      </c>
      <c r="D463" s="98" t="s">
        <v>454</v>
      </c>
      <c r="E463" s="99">
        <v>1</v>
      </c>
      <c r="F463" s="98"/>
      <c r="G463" s="100">
        <f t="shared" si="18"/>
        <v>0</v>
      </c>
    </row>
    <row r="464" spans="2:7" s="16" customFormat="1" ht="29.25" customHeight="1" thickBot="1" x14ac:dyDescent="0.4">
      <c r="B464" s="326" t="s">
        <v>467</v>
      </c>
      <c r="C464" s="327"/>
      <c r="D464" s="327"/>
      <c r="E464" s="328"/>
      <c r="F464" s="329">
        <f>SUM(G456:G463)</f>
        <v>0</v>
      </c>
      <c r="G464" s="330"/>
    </row>
    <row r="465" spans="2:7" ht="38.25" customHeight="1" thickBot="1" x14ac:dyDescent="0.4">
      <c r="B465" s="254" t="s">
        <v>468</v>
      </c>
      <c r="C465" s="255"/>
      <c r="D465" s="255"/>
      <c r="E465" s="255"/>
      <c r="F465" s="255"/>
      <c r="G465" s="256"/>
    </row>
    <row r="466" spans="2:7" s="16" customFormat="1" ht="23.4" customHeight="1" x14ac:dyDescent="0.35">
      <c r="B466" s="101" t="s">
        <v>469</v>
      </c>
      <c r="C466" s="87" t="s">
        <v>846</v>
      </c>
      <c r="D466" s="88" t="s">
        <v>454</v>
      </c>
      <c r="E466" s="102">
        <v>1</v>
      </c>
      <c r="F466" s="103"/>
      <c r="G466" s="90">
        <f t="shared" ref="G466:G489" si="19">$E466*F466</f>
        <v>0</v>
      </c>
    </row>
    <row r="467" spans="2:7" s="16" customFormat="1" ht="23.4" customHeight="1" x14ac:dyDescent="0.35">
      <c r="B467" s="104" t="s">
        <v>470</v>
      </c>
      <c r="C467" s="92" t="s">
        <v>471</v>
      </c>
      <c r="D467" s="93" t="s">
        <v>454</v>
      </c>
      <c r="E467" s="105">
        <v>1</v>
      </c>
      <c r="F467" s="106"/>
      <c r="G467" s="95">
        <f t="shared" si="19"/>
        <v>0</v>
      </c>
    </row>
    <row r="468" spans="2:7" s="16" customFormat="1" ht="23.4" customHeight="1" x14ac:dyDescent="0.35">
      <c r="B468" s="104" t="s">
        <v>472</v>
      </c>
      <c r="C468" s="92" t="s">
        <v>473</v>
      </c>
      <c r="D468" s="93" t="s">
        <v>454</v>
      </c>
      <c r="E468" s="105">
        <v>1</v>
      </c>
      <c r="F468" s="106"/>
      <c r="G468" s="95">
        <f t="shared" si="19"/>
        <v>0</v>
      </c>
    </row>
    <row r="469" spans="2:7" s="16" customFormat="1" ht="23.4" customHeight="1" x14ac:dyDescent="0.35">
      <c r="B469" s="104" t="s">
        <v>474</v>
      </c>
      <c r="C469" s="92" t="s">
        <v>847</v>
      </c>
      <c r="D469" s="93" t="s">
        <v>454</v>
      </c>
      <c r="E469" s="105">
        <v>1</v>
      </c>
      <c r="F469" s="106"/>
      <c r="G469" s="95">
        <f t="shared" si="19"/>
        <v>0</v>
      </c>
    </row>
    <row r="470" spans="2:7" s="16" customFormat="1" ht="23.4" customHeight="1" x14ac:dyDescent="0.35">
      <c r="B470" s="104" t="s">
        <v>475</v>
      </c>
      <c r="C470" s="92" t="s">
        <v>476</v>
      </c>
      <c r="D470" s="93" t="s">
        <v>454</v>
      </c>
      <c r="E470" s="105">
        <v>1</v>
      </c>
      <c r="F470" s="106"/>
      <c r="G470" s="95">
        <f t="shared" si="19"/>
        <v>0</v>
      </c>
    </row>
    <row r="471" spans="2:7" s="16" customFormat="1" ht="23.4" customHeight="1" x14ac:dyDescent="0.35">
      <c r="B471" s="104" t="s">
        <v>477</v>
      </c>
      <c r="C471" s="92" t="s">
        <v>844</v>
      </c>
      <c r="D471" s="93" t="s">
        <v>454</v>
      </c>
      <c r="E471" s="105">
        <v>1</v>
      </c>
      <c r="F471" s="106"/>
      <c r="G471" s="95">
        <f t="shared" si="19"/>
        <v>0</v>
      </c>
    </row>
    <row r="472" spans="2:7" s="16" customFormat="1" ht="23.4" customHeight="1" x14ac:dyDescent="0.35">
      <c r="B472" s="104" t="s">
        <v>478</v>
      </c>
      <c r="C472" s="92" t="s">
        <v>479</v>
      </c>
      <c r="D472" s="93" t="s">
        <v>454</v>
      </c>
      <c r="E472" s="105">
        <v>1</v>
      </c>
      <c r="F472" s="106"/>
      <c r="G472" s="95">
        <f t="shared" si="19"/>
        <v>0</v>
      </c>
    </row>
    <row r="473" spans="2:7" s="16" customFormat="1" ht="23.4" customHeight="1" x14ac:dyDescent="0.35">
      <c r="B473" s="104" t="s">
        <v>480</v>
      </c>
      <c r="C473" s="92" t="s">
        <v>481</v>
      </c>
      <c r="D473" s="93" t="s">
        <v>454</v>
      </c>
      <c r="E473" s="105">
        <v>1</v>
      </c>
      <c r="F473" s="106"/>
      <c r="G473" s="95">
        <f t="shared" si="19"/>
        <v>0</v>
      </c>
    </row>
    <row r="474" spans="2:7" s="16" customFormat="1" ht="23.4" customHeight="1" x14ac:dyDescent="0.35">
      <c r="B474" s="104" t="s">
        <v>482</v>
      </c>
      <c r="C474" s="92" t="s">
        <v>483</v>
      </c>
      <c r="D474" s="93" t="s">
        <v>454</v>
      </c>
      <c r="E474" s="105">
        <v>1</v>
      </c>
      <c r="F474" s="106"/>
      <c r="G474" s="95">
        <f t="shared" si="19"/>
        <v>0</v>
      </c>
    </row>
    <row r="475" spans="2:7" s="16" customFormat="1" ht="23.4" customHeight="1" x14ac:dyDescent="0.35">
      <c r="B475" s="104" t="s">
        <v>484</v>
      </c>
      <c r="C475" s="92" t="s">
        <v>485</v>
      </c>
      <c r="D475" s="93" t="s">
        <v>454</v>
      </c>
      <c r="E475" s="105">
        <v>1</v>
      </c>
      <c r="F475" s="106"/>
      <c r="G475" s="95">
        <f t="shared" si="19"/>
        <v>0</v>
      </c>
    </row>
    <row r="476" spans="2:7" s="16" customFormat="1" ht="23.4" customHeight="1" x14ac:dyDescent="0.35">
      <c r="B476" s="104" t="s">
        <v>486</v>
      </c>
      <c r="C476" s="92" t="s">
        <v>487</v>
      </c>
      <c r="D476" s="93" t="s">
        <v>454</v>
      </c>
      <c r="E476" s="105">
        <v>1</v>
      </c>
      <c r="F476" s="106"/>
      <c r="G476" s="95">
        <f t="shared" si="19"/>
        <v>0</v>
      </c>
    </row>
    <row r="477" spans="2:7" s="16" customFormat="1" ht="31" x14ac:dyDescent="0.35">
      <c r="B477" s="104" t="s">
        <v>488</v>
      </c>
      <c r="C477" s="107" t="s">
        <v>489</v>
      </c>
      <c r="D477" s="93" t="s">
        <v>454</v>
      </c>
      <c r="E477" s="105">
        <v>1</v>
      </c>
      <c r="F477" s="106"/>
      <c r="G477" s="95">
        <f t="shared" si="19"/>
        <v>0</v>
      </c>
    </row>
    <row r="478" spans="2:7" s="16" customFormat="1" ht="23.4" customHeight="1" x14ac:dyDescent="0.35">
      <c r="B478" s="104" t="s">
        <v>490</v>
      </c>
      <c r="C478" s="92" t="s">
        <v>845</v>
      </c>
      <c r="D478" s="93" t="s">
        <v>454</v>
      </c>
      <c r="E478" s="105">
        <v>1</v>
      </c>
      <c r="F478" s="106"/>
      <c r="G478" s="95">
        <f t="shared" si="19"/>
        <v>0</v>
      </c>
    </row>
    <row r="479" spans="2:7" s="16" customFormat="1" ht="23.4" customHeight="1" x14ac:dyDescent="0.35">
      <c r="B479" s="104" t="s">
        <v>491</v>
      </c>
      <c r="C479" s="92" t="s">
        <v>492</v>
      </c>
      <c r="D479" s="93" t="s">
        <v>454</v>
      </c>
      <c r="E479" s="105">
        <v>1</v>
      </c>
      <c r="F479" s="106"/>
      <c r="G479" s="95">
        <f t="shared" si="19"/>
        <v>0</v>
      </c>
    </row>
    <row r="480" spans="2:7" s="16" customFormat="1" ht="23.4" customHeight="1" x14ac:dyDescent="0.35">
      <c r="B480" s="104" t="s">
        <v>493</v>
      </c>
      <c r="C480" s="92" t="s">
        <v>494</v>
      </c>
      <c r="D480" s="93" t="s">
        <v>495</v>
      </c>
      <c r="E480" s="105">
        <v>1</v>
      </c>
      <c r="F480" s="106"/>
      <c r="G480" s="95">
        <f t="shared" si="19"/>
        <v>0</v>
      </c>
    </row>
    <row r="481" spans="2:7" s="16" customFormat="1" ht="23.4" customHeight="1" x14ac:dyDescent="0.35">
      <c r="B481" s="104" t="s">
        <v>496</v>
      </c>
      <c r="C481" s="92" t="s">
        <v>497</v>
      </c>
      <c r="D481" s="93" t="s">
        <v>495</v>
      </c>
      <c r="E481" s="105">
        <v>1</v>
      </c>
      <c r="F481" s="106"/>
      <c r="G481" s="95">
        <f t="shared" si="19"/>
        <v>0</v>
      </c>
    </row>
    <row r="482" spans="2:7" s="16" customFormat="1" ht="23.4" customHeight="1" x14ac:dyDescent="0.35">
      <c r="B482" s="104" t="s">
        <v>498</v>
      </c>
      <c r="C482" s="92" t="s">
        <v>499</v>
      </c>
      <c r="D482" s="93" t="s">
        <v>495</v>
      </c>
      <c r="E482" s="105">
        <v>1</v>
      </c>
      <c r="F482" s="106"/>
      <c r="G482" s="95">
        <f t="shared" si="19"/>
        <v>0</v>
      </c>
    </row>
    <row r="483" spans="2:7" s="16" customFormat="1" ht="23.4" customHeight="1" x14ac:dyDescent="0.35">
      <c r="B483" s="104" t="s">
        <v>500</v>
      </c>
      <c r="C483" s="92" t="s">
        <v>501</v>
      </c>
      <c r="D483" s="93" t="s">
        <v>502</v>
      </c>
      <c r="E483" s="105">
        <v>1</v>
      </c>
      <c r="F483" s="106"/>
      <c r="G483" s="95">
        <f t="shared" si="19"/>
        <v>0</v>
      </c>
    </row>
    <row r="484" spans="2:7" s="16" customFormat="1" ht="23.4" customHeight="1" x14ac:dyDescent="0.35">
      <c r="B484" s="104" t="s">
        <v>503</v>
      </c>
      <c r="C484" s="92" t="s">
        <v>504</v>
      </c>
      <c r="D484" s="93" t="s">
        <v>502</v>
      </c>
      <c r="E484" s="105">
        <v>1</v>
      </c>
      <c r="F484" s="106"/>
      <c r="G484" s="95">
        <f t="shared" si="19"/>
        <v>0</v>
      </c>
    </row>
    <row r="485" spans="2:7" s="16" customFormat="1" ht="23.4" customHeight="1" x14ac:dyDescent="0.35">
      <c r="B485" s="104" t="s">
        <v>505</v>
      </c>
      <c r="C485" s="92" t="s">
        <v>506</v>
      </c>
      <c r="D485" s="93" t="s">
        <v>495</v>
      </c>
      <c r="E485" s="105">
        <v>1</v>
      </c>
      <c r="F485" s="106"/>
      <c r="G485" s="95">
        <f t="shared" si="19"/>
        <v>0</v>
      </c>
    </row>
    <row r="486" spans="2:7" s="16" customFormat="1" ht="23.4" customHeight="1" x14ac:dyDescent="0.35">
      <c r="B486" s="104" t="s">
        <v>507</v>
      </c>
      <c r="C486" s="92" t="s">
        <v>508</v>
      </c>
      <c r="D486" s="93" t="s">
        <v>495</v>
      </c>
      <c r="E486" s="105">
        <v>1</v>
      </c>
      <c r="F486" s="106"/>
      <c r="G486" s="95">
        <f t="shared" si="19"/>
        <v>0</v>
      </c>
    </row>
    <row r="487" spans="2:7" s="16" customFormat="1" ht="23.4" customHeight="1" x14ac:dyDescent="0.35">
      <c r="B487" s="104" t="s">
        <v>509</v>
      </c>
      <c r="C487" s="92" t="s">
        <v>510</v>
      </c>
      <c r="D487" s="93" t="s">
        <v>82</v>
      </c>
      <c r="E487" s="105">
        <v>1</v>
      </c>
      <c r="F487" s="106"/>
      <c r="G487" s="95">
        <f t="shared" si="19"/>
        <v>0</v>
      </c>
    </row>
    <row r="488" spans="2:7" s="16" customFormat="1" ht="23.4" customHeight="1" x14ac:dyDescent="0.35">
      <c r="B488" s="104" t="s">
        <v>511</v>
      </c>
      <c r="C488" s="92" t="s">
        <v>512</v>
      </c>
      <c r="D488" s="93" t="s">
        <v>87</v>
      </c>
      <c r="E488" s="105">
        <v>1</v>
      </c>
      <c r="F488" s="106"/>
      <c r="G488" s="95">
        <f t="shared" si="19"/>
        <v>0</v>
      </c>
    </row>
    <row r="489" spans="2:7" s="16" customFormat="1" ht="23.4" customHeight="1" thickBot="1" x14ac:dyDescent="0.4">
      <c r="B489" s="108" t="s">
        <v>513</v>
      </c>
      <c r="C489" s="97" t="s">
        <v>514</v>
      </c>
      <c r="D489" s="98" t="s">
        <v>495</v>
      </c>
      <c r="E489" s="109">
        <v>1</v>
      </c>
      <c r="F489" s="110"/>
      <c r="G489" s="100">
        <f t="shared" si="19"/>
        <v>0</v>
      </c>
    </row>
    <row r="490" spans="2:7" ht="29.25" customHeight="1" thickBot="1" x14ac:dyDescent="0.4">
      <c r="B490" s="331" t="s">
        <v>515</v>
      </c>
      <c r="C490" s="332"/>
      <c r="D490" s="332"/>
      <c r="E490" s="333"/>
      <c r="F490" s="334">
        <f>SUM(G466:G489)</f>
        <v>0</v>
      </c>
      <c r="G490" s="335"/>
    </row>
    <row r="491" spans="2:7" ht="33.75" customHeight="1" thickBot="1" x14ac:dyDescent="0.4">
      <c r="B491" s="283" t="s">
        <v>516</v>
      </c>
      <c r="C491" s="284"/>
      <c r="D491" s="284"/>
      <c r="E491" s="285"/>
      <c r="F491" s="271">
        <f>(F464+F490)</f>
        <v>0</v>
      </c>
      <c r="G491" s="272"/>
    </row>
    <row r="492" spans="2:7" ht="16" thickBot="1" x14ac:dyDescent="0.4"/>
    <row r="493" spans="2:7" ht="35" customHeight="1" thickBot="1" x14ac:dyDescent="0.4">
      <c r="F493" s="271"/>
      <c r="G493" s="272"/>
    </row>
  </sheetData>
  <mergeCells count="176">
    <mergeCell ref="F421:G423"/>
    <mergeCell ref="F425:G427"/>
    <mergeCell ref="F429:G431"/>
    <mergeCell ref="F435:G437"/>
    <mergeCell ref="C222:G222"/>
    <mergeCell ref="C228:G228"/>
    <mergeCell ref="C239:G239"/>
    <mergeCell ref="F241:G243"/>
    <mergeCell ref="B439:E439"/>
    <mergeCell ref="F439:G439"/>
    <mergeCell ref="B396:E396"/>
    <mergeCell ref="F396:G396"/>
    <mergeCell ref="B271:G271"/>
    <mergeCell ref="B397:G397"/>
    <mergeCell ref="B324:E324"/>
    <mergeCell ref="F324:G324"/>
    <mergeCell ref="B325:G325"/>
    <mergeCell ref="B331:E331"/>
    <mergeCell ref="F331:G331"/>
    <mergeCell ref="B332:G332"/>
    <mergeCell ref="B336:E336"/>
    <mergeCell ref="F336:G336"/>
    <mergeCell ref="B337:G337"/>
    <mergeCell ref="F404:G406"/>
    <mergeCell ref="F408:G410"/>
    <mergeCell ref="C411:G411"/>
    <mergeCell ref="F413:G415"/>
    <mergeCell ref="F417:G419"/>
    <mergeCell ref="B491:E491"/>
    <mergeCell ref="F491:G491"/>
    <mergeCell ref="F493:G493"/>
    <mergeCell ref="B453:E453"/>
    <mergeCell ref="F453:G453"/>
    <mergeCell ref="F454:G454"/>
    <mergeCell ref="B455:G455"/>
    <mergeCell ref="B464:E464"/>
    <mergeCell ref="F464:G464"/>
    <mergeCell ref="B465:G465"/>
    <mergeCell ref="B490:E490"/>
    <mergeCell ref="F490:G490"/>
    <mergeCell ref="B440:E440"/>
    <mergeCell ref="F440:G440"/>
    <mergeCell ref="F441:G441"/>
    <mergeCell ref="B442:G442"/>
    <mergeCell ref="B448:E448"/>
    <mergeCell ref="F448:G448"/>
    <mergeCell ref="B449:G449"/>
    <mergeCell ref="B452:E452"/>
    <mergeCell ref="F452:G452"/>
    <mergeCell ref="B432:E432"/>
    <mergeCell ref="F432:G432"/>
    <mergeCell ref="B433:G433"/>
    <mergeCell ref="F327:G329"/>
    <mergeCell ref="C351:G351"/>
    <mergeCell ref="C357:G357"/>
    <mergeCell ref="C369:G369"/>
    <mergeCell ref="C373:G373"/>
    <mergeCell ref="C377:G377"/>
    <mergeCell ref="C389:G389"/>
    <mergeCell ref="C398:G398"/>
    <mergeCell ref="F400:G402"/>
    <mergeCell ref="B340:E340"/>
    <mergeCell ref="F340:G340"/>
    <mergeCell ref="B341:G341"/>
    <mergeCell ref="B344:E344"/>
    <mergeCell ref="F344:G344"/>
    <mergeCell ref="B345:G345"/>
    <mergeCell ref="B367:E367"/>
    <mergeCell ref="F367:G367"/>
    <mergeCell ref="B368:G368"/>
    <mergeCell ref="B381:E381"/>
    <mergeCell ref="F381:G381"/>
    <mergeCell ref="B382:G382"/>
    <mergeCell ref="C265:G265"/>
    <mergeCell ref="C278:G278"/>
    <mergeCell ref="C288:G288"/>
    <mergeCell ref="F249:G251"/>
    <mergeCell ref="F245:G247"/>
    <mergeCell ref="C297:G297"/>
    <mergeCell ref="F310:G312"/>
    <mergeCell ref="F314:G315"/>
    <mergeCell ref="F320:G322"/>
    <mergeCell ref="B259:E259"/>
    <mergeCell ref="F259:G259"/>
    <mergeCell ref="B254:G254"/>
    <mergeCell ref="B270:E270"/>
    <mergeCell ref="F270:G270"/>
    <mergeCell ref="B260:G260"/>
    <mergeCell ref="B286:E286"/>
    <mergeCell ref="F286:G286"/>
    <mergeCell ref="B287:G287"/>
    <mergeCell ref="B306:E306"/>
    <mergeCell ref="F306:G306"/>
    <mergeCell ref="B317:E317"/>
    <mergeCell ref="F317:G317"/>
    <mergeCell ref="B307:G307"/>
    <mergeCell ref="B318:G318"/>
    <mergeCell ref="F256:G258"/>
    <mergeCell ref="B172:E172"/>
    <mergeCell ref="F172:G172"/>
    <mergeCell ref="B173:G173"/>
    <mergeCell ref="B177:E177"/>
    <mergeCell ref="F177:G177"/>
    <mergeCell ref="B178:G178"/>
    <mergeCell ref="B184:E184"/>
    <mergeCell ref="F184:G184"/>
    <mergeCell ref="B185:E185"/>
    <mergeCell ref="F185:G185"/>
    <mergeCell ref="B188:G188"/>
    <mergeCell ref="B226:E226"/>
    <mergeCell ref="F226:G226"/>
    <mergeCell ref="B227:G227"/>
    <mergeCell ref="B237:E237"/>
    <mergeCell ref="F237:G237"/>
    <mergeCell ref="B238:G238"/>
    <mergeCell ref="B253:E253"/>
    <mergeCell ref="F253:G253"/>
    <mergeCell ref="C189:G189"/>
    <mergeCell ref="C208:G208"/>
    <mergeCell ref="C213:G213"/>
    <mergeCell ref="C217:G217"/>
    <mergeCell ref="B120:E120"/>
    <mergeCell ref="F120:G120"/>
    <mergeCell ref="B121:G121"/>
    <mergeCell ref="B149:E149"/>
    <mergeCell ref="F149:G149"/>
    <mergeCell ref="B150:G150"/>
    <mergeCell ref="B168:E168"/>
    <mergeCell ref="F168:G168"/>
    <mergeCell ref="B169:G169"/>
    <mergeCell ref="F85:G87"/>
    <mergeCell ref="B88:E88"/>
    <mergeCell ref="F88:G88"/>
    <mergeCell ref="B95:E95"/>
    <mergeCell ref="F95:G95"/>
    <mergeCell ref="B96:E96"/>
    <mergeCell ref="F96:G96"/>
    <mergeCell ref="F97:G97"/>
    <mergeCell ref="B98:G98"/>
    <mergeCell ref="B65:E65"/>
    <mergeCell ref="F65:G65"/>
    <mergeCell ref="F66:G66"/>
    <mergeCell ref="B67:G67"/>
    <mergeCell ref="F69:G75"/>
    <mergeCell ref="B76:E76"/>
    <mergeCell ref="F76:G76"/>
    <mergeCell ref="F78:G82"/>
    <mergeCell ref="B83:E83"/>
    <mergeCell ref="F83:G83"/>
    <mergeCell ref="B39:E39"/>
    <mergeCell ref="F39:G39"/>
    <mergeCell ref="F40:G40"/>
    <mergeCell ref="B41:G41"/>
    <mergeCell ref="B54:E54"/>
    <mergeCell ref="F54:G54"/>
    <mergeCell ref="B55:G55"/>
    <mergeCell ref="B64:E64"/>
    <mergeCell ref="F64:G64"/>
    <mergeCell ref="B8:G8"/>
    <mergeCell ref="B24:E24"/>
    <mergeCell ref="F24:G24"/>
    <mergeCell ref="B25:G25"/>
    <mergeCell ref="B33:E33"/>
    <mergeCell ref="F33:G33"/>
    <mergeCell ref="B34:G34"/>
    <mergeCell ref="B38:E38"/>
    <mergeCell ref="F38:G38"/>
    <mergeCell ref="B1:G1"/>
    <mergeCell ref="B2:G2"/>
    <mergeCell ref="B3:G3"/>
    <mergeCell ref="B4:G4"/>
    <mergeCell ref="B5:B6"/>
    <mergeCell ref="C5:C6"/>
    <mergeCell ref="D5:D6"/>
    <mergeCell ref="E5:E6"/>
    <mergeCell ref="F7:G7"/>
  </mergeCells>
  <printOptions horizontalCentered="1"/>
  <pageMargins left="0.39370078740157483" right="0.19685039370078741" top="0.59055118110236227" bottom="0.31496062992125984" header="0" footer="0"/>
  <pageSetup paperSize="9" scale="56" fitToHeight="15" orientation="portrait" r:id="rId1"/>
  <headerFooter alignWithMargins="0">
    <oddFooter>Sayfa &amp;P / &amp;N</oddFooter>
  </headerFooter>
  <rowBreaks count="2" manualBreakCount="2">
    <brk id="176" min="1" max="6" man="1"/>
    <brk id="213" min="1" max="6"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Belge" ma:contentTypeID="0x010100B7134CD5088AD140AB38B218B6B3F558" ma:contentTypeVersion="15" ma:contentTypeDescription="Yeni belge oluşturun." ma:contentTypeScope="" ma:versionID="21d138705b5d590afc85da4f716a8c6b">
  <xsd:schema xmlns:xsd="http://www.w3.org/2001/XMLSchema" xmlns:xs="http://www.w3.org/2001/XMLSchema" xmlns:p="http://schemas.microsoft.com/office/2006/metadata/properties" xmlns:ns2="8ff5a0c7-b089-41e8-b283-87d8320a5f58" xmlns:ns3="b7f88f75-15d8-47fa-83a6-8807284ff84e" targetNamespace="http://schemas.microsoft.com/office/2006/metadata/properties" ma:root="true" ma:fieldsID="9cff4170985851caa56db311acc484d9" ns2:_="" ns3:_="">
    <xsd:import namespace="8ff5a0c7-b089-41e8-b283-87d8320a5f58"/>
    <xsd:import namespace="b7f88f75-15d8-47fa-83a6-8807284ff84e"/>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3:SharedWithUsers" minOccurs="0"/>
                <xsd:element ref="ns3:SharedWithDetails" minOccurs="0"/>
                <xsd:element ref="ns2:MediaServiceDateTaken" minOccurs="0"/>
                <xsd:element ref="ns2:MediaServiceLocation" minOccurs="0"/>
                <xsd:element ref="ns2:MediaServiceGenerationTime" minOccurs="0"/>
                <xsd:element ref="ns2:MediaServiceEventHashCode" minOccurs="0"/>
                <xsd:element ref="ns2:MediaServiceAutoKeyPoints" minOccurs="0"/>
                <xsd:element ref="ns2:MediaServiceKeyPoints" minOccurs="0"/>
                <xsd:element ref="ns3:_dlc_DocId" minOccurs="0"/>
                <xsd:element ref="ns3:_dlc_DocIdUrl" minOccurs="0"/>
                <xsd:element ref="ns3:_dlc_DocIdPersistId" minOccurs="0"/>
                <xsd:element ref="ns2:is_synchronized" minOccurs="0"/>
                <xsd:element ref="ns2:synchronized_time"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ff5a0c7-b089-41e8-b283-87d8320a5f5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is_synchronized" ma:index="23" nillable="true" ma:displayName="is_synchronized" ma:default="0" ma:internalName="is_synchronized">
      <xsd:simpleType>
        <xsd:restriction base="dms:Boolean"/>
      </xsd:simpleType>
    </xsd:element>
    <xsd:element name="synchronized_time" ma:index="24" nillable="true" ma:displayName="synchronized_time" ma:format="DateTime" ma:internalName="synchronized_time">
      <xsd:simpleType>
        <xsd:restriction base="dms:DateTime"/>
      </xsd:simpleType>
    </xsd:element>
    <xsd:element name="MediaLengthInSeconds" ma:index="2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7f88f75-15d8-47fa-83a6-8807284ff84e" elementFormDefault="qualified">
    <xsd:import namespace="http://schemas.microsoft.com/office/2006/documentManagement/types"/>
    <xsd:import namespace="http://schemas.microsoft.com/office/infopath/2007/PartnerControls"/>
    <xsd:element name="SharedWithUsers" ma:index="12" nillable="true" ma:displayName="Paylaşılanla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Ayrıntıları ile Paylaşıldı" ma:internalName="SharedWithDetails" ma:readOnly="true">
      <xsd:simpleType>
        <xsd:restriction base="dms:Note">
          <xsd:maxLength value="255"/>
        </xsd:restriction>
      </xsd:simpleType>
    </xsd:element>
    <xsd:element name="_dlc_DocId" ma:index="20" nillable="true" ma:displayName="Belge Kimliği Değeri" ma:description="Bu öğeye atanan belge kimliğinin değeri." ma:internalName="_dlc_DocId" ma:readOnly="true">
      <xsd:simpleType>
        <xsd:restriction base="dms:Text"/>
      </xsd:simpleType>
    </xsd:element>
    <xsd:element name="_dlc_DocIdUrl" ma:index="21" nillable="true" ma:displayName="Belge Kimliği" ma:description="Bu belgeye yönelik kalıcı bağlantı."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2"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synchronized_time xmlns="8ff5a0c7-b089-41e8-b283-87d8320a5f58" xsi:nil="true"/>
    <_dlc_DocId xmlns="b7f88f75-15d8-47fa-83a6-8807284ff84e">WVWDF3Q65XZH-93423337-53420</_dlc_DocId>
    <is_synchronized xmlns="8ff5a0c7-b089-41e8-b283-87d8320a5f58">false</is_synchronized>
    <_dlc_DocIdUrl xmlns="b7f88f75-15d8-47fa-83a6-8807284ff84e">
      <Url>https://aldasas.sharepoint.com/sites/teknik/_layouts/15/DocIdRedir.aspx?ID=WVWDF3Q65XZH-93423337-53420</Url>
      <Description>WVWDF3Q65XZH-93423337-53420</Description>
    </_dlc_DocIdUrl>
  </documentManagement>
</p:properties>
</file>

<file path=customXml/itemProps1.xml><?xml version="1.0" encoding="utf-8"?>
<ds:datastoreItem xmlns:ds="http://schemas.openxmlformats.org/officeDocument/2006/customXml" ds:itemID="{3E6A65A1-F211-4A33-A1CD-AEC222081CE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ff5a0c7-b089-41e8-b283-87d8320a5f58"/>
    <ds:schemaRef ds:uri="b7f88f75-15d8-47fa-83a6-8807284ff84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842CAAD-320E-4D52-9A05-40CF4DE10626}">
  <ds:schemaRefs>
    <ds:schemaRef ds:uri="http://schemas.microsoft.com/sharepoint/events"/>
  </ds:schemaRefs>
</ds:datastoreItem>
</file>

<file path=customXml/itemProps3.xml><?xml version="1.0" encoding="utf-8"?>
<ds:datastoreItem xmlns:ds="http://schemas.openxmlformats.org/officeDocument/2006/customXml" ds:itemID="{3FBBC519-646F-4F57-9868-6C2E1723EAF3}">
  <ds:schemaRefs>
    <ds:schemaRef ds:uri="http://schemas.microsoft.com/sharepoint/v3/contenttype/forms"/>
  </ds:schemaRefs>
</ds:datastoreItem>
</file>

<file path=customXml/itemProps4.xml><?xml version="1.0" encoding="utf-8"?>
<ds:datastoreItem xmlns:ds="http://schemas.openxmlformats.org/officeDocument/2006/customXml" ds:itemID="{791B7548-BAE4-4C6E-8E0C-003A70D23AC1}">
  <ds:schemaRefs>
    <ds:schemaRef ds:uri="http://purl.org/dc/dcmitype/"/>
    <ds:schemaRef ds:uri="http://schemas.microsoft.com/office/infopath/2007/PartnerControls"/>
    <ds:schemaRef ds:uri="http://purl.org/dc/terms/"/>
    <ds:schemaRef ds:uri="http://schemas.microsoft.com/office/2006/metadata/properties"/>
    <ds:schemaRef ds:uri="http://schemas.microsoft.com/office/2006/documentManagement/types"/>
    <ds:schemaRef ds:uri="8ff5a0c7-b089-41e8-b283-87d8320a5f58"/>
    <ds:schemaRef ds:uri="http://purl.org/dc/elements/1.1/"/>
    <ds:schemaRef ds:uri="http://schemas.openxmlformats.org/package/2006/metadata/core-properties"/>
    <ds:schemaRef ds:uri="b7f88f75-15d8-47fa-83a6-8807284ff84e"/>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3</vt:i4>
      </vt:variant>
    </vt:vector>
  </HeadingPairs>
  <TitlesOfParts>
    <vt:vector size="5" baseType="lpstr">
      <vt:lpstr> keşif Özeti</vt:lpstr>
      <vt:lpstr> ASAT3-W8 TBF</vt:lpstr>
      <vt:lpstr>' ASAT3-W8 TBF'!Yazdırma_Alanı</vt:lpstr>
      <vt:lpstr>' keşif Özeti'!Yazdırma_Alanı</vt:lpstr>
      <vt:lpstr>' ASAT3-W8 TBF'!Yazdırma_Başlıkları</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Koray Korkmaz</dc:creator>
  <cp:lastModifiedBy>Aras Gezer GÖRGEÇ</cp:lastModifiedBy>
  <cp:lastPrinted>2021-11-16T11:13:07Z</cp:lastPrinted>
  <dcterms:created xsi:type="dcterms:W3CDTF">2021-08-12T15:14:13Z</dcterms:created>
  <dcterms:modified xsi:type="dcterms:W3CDTF">2022-01-14T08:04:19Z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0x010100B7134CD5088AD140AB38B218B6B3F558</vt:lpwstr>
  </property>
  <property fmtid="{D5CDD505-2E9C-101B-9397-08002B2CF9AE}" pid="3" name="_dlc_DocIdItemGuid">
    <vt:lpwstr>3f0ce74f-636a-4304-8f9b-cada2941b7e4</vt:lpwstr>
  </property>
</Properties>
</file>